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wat-my.sharepoint.com/personal/malgorzata_grzelak_wat_edu_pl/Documents/PRACA BIEŻĄCA/PROJEKTY NAUKOWE/DIMAS/scenariusze zajęć na TPM/Scenario 3_4/"/>
    </mc:Choice>
  </mc:AlternateContent>
  <xr:revisionPtr revIDLastSave="0" documentId="8_{EBF186B1-990B-4743-B3A4-E993E67AA9DF}" xr6:coauthVersionLast="47" xr6:coauthVersionMax="47" xr10:uidLastSave="{00000000-0000-0000-0000-000000000000}"/>
  <bookViews>
    <workbookView xWindow="-120" yWindow="-120" windowWidth="29040" windowHeight="15840" activeTab="3" xr2:uid="{2477B1B7-1A51-4A14-954B-C188898320C5}"/>
  </bookViews>
  <sheets>
    <sheet name="Initial data" sheetId="10" r:id="rId1"/>
    <sheet name="min delay" sheetId="2" r:id="rId2"/>
    <sheet name="min max delay" sheetId="6" r:id="rId3"/>
    <sheet name="min costs" sheetId="9" r:id="rId4"/>
  </sheets>
  <definedNames>
    <definedName name="solver_adj" localSheetId="3" hidden="1">'min costs'!$E$11:$I$11,'min costs'!$F$14:$I$14,'min costs'!$G$15:$I$15,'min costs'!$H$16:$I$16,'min costs'!$I$17,'min costs'!$E$21:$I$21,'min costs'!$F$24:$I$24,'min costs'!$G$25:$I$25,'min costs'!$H$26:$I$26,'min costs'!$I$27,'min costs'!$M$32:$N$36</definedName>
    <definedName name="solver_adj" localSheetId="1" hidden="1">'min delay'!$E$11:$I$11,'min delay'!$F$14:$I$14,'min delay'!$G$15:$I$15,'min delay'!$H$16:$I$16,'min delay'!$I$17,'min delay'!$E$21:$I$21,'min delay'!$F$24:$I$24,'min delay'!$G$25:$I$25,'min delay'!$H$26:$I$26,'min delay'!$I$27,'min delay'!$M$32:$N$36</definedName>
    <definedName name="solver_adj" localSheetId="2" hidden="1">'min max delay'!$E$11:$I$11,'min max delay'!$F$14:$I$14,'min max delay'!$G$15:$I$15,'min max delay'!$H$16:$I$16,'min max delay'!$I$17,'min max delay'!$E$21:$I$21,'min max delay'!$F$24:$I$24,'min max delay'!$G$25:$I$25,'min max delay'!$H$26:$I$26,'min max delay'!$I$27,'min max delay'!$M$32:$N$36,'min max delay'!$M$38</definedName>
    <definedName name="solver_cvg" localSheetId="3" hidden="1">0.0001</definedName>
    <definedName name="solver_cvg" localSheetId="1" hidden="1">0.0001</definedName>
    <definedName name="solver_cvg" localSheetId="2" hidden="1">0.0001</definedName>
    <definedName name="solver_drv" localSheetId="3" hidden="1">1</definedName>
    <definedName name="solver_drv" localSheetId="1" hidden="1">1</definedName>
    <definedName name="solver_drv" localSheetId="2" hidden="1">1</definedName>
    <definedName name="solver_eng" localSheetId="1" hidden="1">2</definedName>
    <definedName name="solver_eng" localSheetId="2" hidden="1">2</definedName>
    <definedName name="solver_est" localSheetId="3" hidden="1">1</definedName>
    <definedName name="solver_est" localSheetId="1" hidden="1">1</definedName>
    <definedName name="solver_est" localSheetId="2" hidden="1">1</definedName>
    <definedName name="solver_itr" localSheetId="3" hidden="1">100</definedName>
    <definedName name="solver_itr" localSheetId="1" hidden="1">100</definedName>
    <definedName name="solver_itr" localSheetId="2" hidden="1">100</definedName>
    <definedName name="solver_lhs1" localSheetId="3" hidden="1">'min costs'!$M$14:$Q$18</definedName>
    <definedName name="solver_lhs1" localSheetId="1" hidden="1">'min delay'!$S$14:$S$18</definedName>
    <definedName name="solver_lhs1" localSheetId="2" hidden="1">'min max delay'!$F$24:$I$24</definedName>
    <definedName name="solver_lhs10" localSheetId="3" hidden="1">'min costs'!$G$25:$I$25</definedName>
    <definedName name="solver_lhs10" localSheetId="1" hidden="1">'min delay'!$G$15:$I$15</definedName>
    <definedName name="solver_lhs10" localSheetId="2" hidden="1">'min max delay'!$I$27</definedName>
    <definedName name="solver_lhs11" localSheetId="3" hidden="1">'min costs'!$H$26:$I$26</definedName>
    <definedName name="solver_lhs11" localSheetId="1" hidden="1">'min delay'!$F$24:$I$24</definedName>
    <definedName name="solver_lhs11" localSheetId="2" hidden="1">'min max delay'!$H$26:$I$26</definedName>
    <definedName name="solver_lhs12" localSheetId="3" hidden="1">'min costs'!$I$27</definedName>
    <definedName name="solver_lhs12" localSheetId="1" hidden="1">'min delay'!$G$25:$I$25</definedName>
    <definedName name="solver_lhs12" localSheetId="2" hidden="1">'min max delay'!$H$16:$I$16</definedName>
    <definedName name="solver_lhs13" localSheetId="2" hidden="1">'min max delay'!$I$17</definedName>
    <definedName name="solver_lhs2" localSheetId="3" hidden="1">'min costs'!$M$24:$Q$28</definedName>
    <definedName name="solver_lhs2" localSheetId="1" hidden="1">'min delay'!$M$24:$Q$28</definedName>
    <definedName name="solver_lhs2" localSheetId="2" hidden="1">'min max delay'!$F$14:$I$14</definedName>
    <definedName name="solver_lhs3" localSheetId="3" hidden="1">'min costs'!$S$14:$S$18</definedName>
    <definedName name="solver_lhs3" localSheetId="1" hidden="1">'min delay'!$O$32:$O$36</definedName>
    <definedName name="solver_lhs3" localSheetId="2" hidden="1">'min max delay'!$G$25:$I$25</definedName>
    <definedName name="solver_lhs4" localSheetId="3" hidden="1">'min costs'!$O$32:$O$36</definedName>
    <definedName name="solver_lhs4" localSheetId="1" hidden="1">'min delay'!$M$14:$Q$18</definedName>
    <definedName name="solver_lhs4" localSheetId="2" hidden="1">'min max delay'!$G$15:$I$15</definedName>
    <definedName name="solver_lhs5" localSheetId="3" hidden="1">'min costs'!$F$14:$I$14</definedName>
    <definedName name="solver_lhs5" localSheetId="1" hidden="1">'min delay'!$F$14:$I$14</definedName>
    <definedName name="solver_lhs5" localSheetId="2" hidden="1">'min max delay'!$M$32:$M$36</definedName>
    <definedName name="solver_lhs6" localSheetId="3" hidden="1">'min costs'!$G$15:$I$15</definedName>
    <definedName name="solver_lhs6" localSheetId="1" hidden="1">'min delay'!$I$27</definedName>
    <definedName name="solver_lhs6" localSheetId="2" hidden="1">'min max delay'!$O$32:$O$36</definedName>
    <definedName name="solver_lhs7" localSheetId="3" hidden="1">'min costs'!$H$16:$I$16</definedName>
    <definedName name="solver_lhs7" localSheetId="1" hidden="1">'min delay'!$H$26:$I$26</definedName>
    <definedName name="solver_lhs7" localSheetId="2" hidden="1">'min max delay'!$S$14:$S$18</definedName>
    <definedName name="solver_lhs8" localSheetId="3" hidden="1">'min costs'!$I$17</definedName>
    <definedName name="solver_lhs8" localSheetId="1" hidden="1">'min delay'!$I$17</definedName>
    <definedName name="solver_lhs8" localSheetId="2" hidden="1">'min max delay'!$M$24:$Q$28</definedName>
    <definedName name="solver_lhs9" localSheetId="3" hidden="1">'min costs'!$F$24:$I$24</definedName>
    <definedName name="solver_lhs9" localSheetId="1" hidden="1">'min delay'!$H$16:$I$16</definedName>
    <definedName name="solver_lhs9" localSheetId="2" hidden="1">'min max delay'!$M$14:$Q$18</definedName>
    <definedName name="solver_lin" localSheetId="3" hidden="1">1</definedName>
    <definedName name="solver_lin" localSheetId="1" hidden="1">1</definedName>
    <definedName name="solver_lin" localSheetId="2" hidden="1">1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3" hidden="1">1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3" hidden="1">12</definedName>
    <definedName name="solver_num" localSheetId="1" hidden="1">12</definedName>
    <definedName name="solver_num" localSheetId="2" hidden="1">13</definedName>
    <definedName name="solver_nwt" localSheetId="3" hidden="1">1</definedName>
    <definedName name="solver_nwt" localSheetId="1" hidden="1">1</definedName>
    <definedName name="solver_nwt" localSheetId="2" hidden="1">1</definedName>
    <definedName name="solver_opt" localSheetId="3" hidden="1">'min costs'!$M$38</definedName>
    <definedName name="solver_opt" localSheetId="1" hidden="1">'min delay'!$M$38</definedName>
    <definedName name="solver_opt" localSheetId="2" hidden="1">'min max delay'!$M$38</definedName>
    <definedName name="solver_pre" localSheetId="3" hidden="1">0.000001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el1" localSheetId="3" hidden="1">1</definedName>
    <definedName name="solver_rel1" localSheetId="1" hidden="1">3</definedName>
    <definedName name="solver_rel1" localSheetId="2" hidden="1">5</definedName>
    <definedName name="solver_rel10" localSheetId="3" hidden="1">5</definedName>
    <definedName name="solver_rel10" localSheetId="1" hidden="1">5</definedName>
    <definedName name="solver_rel10" localSheetId="2" hidden="1">5</definedName>
    <definedName name="solver_rel11" localSheetId="3" hidden="1">5</definedName>
    <definedName name="solver_rel11" localSheetId="1" hidden="1">5</definedName>
    <definedName name="solver_rel11" localSheetId="2" hidden="1">5</definedName>
    <definedName name="solver_rel12" localSheetId="3" hidden="1">5</definedName>
    <definedName name="solver_rel12" localSheetId="1" hidden="1">5</definedName>
    <definedName name="solver_rel12" localSheetId="2" hidden="1">5</definedName>
    <definedName name="solver_rel13" localSheetId="2" hidden="1">5</definedName>
    <definedName name="solver_rel2" localSheetId="3" hidden="1">1</definedName>
    <definedName name="solver_rel2" localSheetId="1" hidden="1">1</definedName>
    <definedName name="solver_rel2" localSheetId="2" hidden="1">5</definedName>
    <definedName name="solver_rel3" localSheetId="3" hidden="1">3</definedName>
    <definedName name="solver_rel3" localSheetId="1" hidden="1">2</definedName>
    <definedName name="solver_rel3" localSheetId="2" hidden="1">5</definedName>
    <definedName name="solver_rel4" localSheetId="3" hidden="1">2</definedName>
    <definedName name="solver_rel4" localSheetId="1" hidden="1">1</definedName>
    <definedName name="solver_rel4" localSheetId="2" hidden="1">5</definedName>
    <definedName name="solver_rel5" localSheetId="3" hidden="1">5</definedName>
    <definedName name="solver_rel5" localSheetId="1" hidden="1">5</definedName>
    <definedName name="solver_rel5" localSheetId="2" hidden="1">1</definedName>
    <definedName name="solver_rel6" localSheetId="3" hidden="1">5</definedName>
    <definedName name="solver_rel6" localSheetId="1" hidden="1">5</definedName>
    <definedName name="solver_rel6" localSheetId="2" hidden="1">2</definedName>
    <definedName name="solver_rel7" localSheetId="3" hidden="1">5</definedName>
    <definedName name="solver_rel7" localSheetId="1" hidden="1">5</definedName>
    <definedName name="solver_rel7" localSheetId="2" hidden="1">3</definedName>
    <definedName name="solver_rel8" localSheetId="3" hidden="1">5</definedName>
    <definedName name="solver_rel8" localSheetId="1" hidden="1">5</definedName>
    <definedName name="solver_rel8" localSheetId="2" hidden="1">1</definedName>
    <definedName name="solver_rel9" localSheetId="3" hidden="1">5</definedName>
    <definedName name="solver_rel9" localSheetId="1" hidden="1">5</definedName>
    <definedName name="solver_rel9" localSheetId="2" hidden="1">1</definedName>
    <definedName name="solver_rhs1" localSheetId="3" hidden="1">'min costs'!$B$10</definedName>
    <definedName name="solver_rhs1" localSheetId="1" hidden="1">'min delay'!$K$14:$K$18</definedName>
    <definedName name="solver_rhs1" localSheetId="2" hidden="1">binarna</definedName>
    <definedName name="solver_rhs10" localSheetId="3" hidden="1">binarna</definedName>
    <definedName name="solver_rhs10" localSheetId="1" hidden="1">binarna</definedName>
    <definedName name="solver_rhs10" localSheetId="2" hidden="1">binarna</definedName>
    <definedName name="solver_rhs11" localSheetId="3" hidden="1">binarna</definedName>
    <definedName name="solver_rhs11" localSheetId="1" hidden="1">binarna</definedName>
    <definedName name="solver_rhs11" localSheetId="2" hidden="1">binarna</definedName>
    <definedName name="solver_rhs12" localSheetId="3" hidden="1">binarna</definedName>
    <definedName name="solver_rhs12" localSheetId="1" hidden="1">binarna</definedName>
    <definedName name="solver_rhs12" localSheetId="2" hidden="1">binarna</definedName>
    <definedName name="solver_rhs13" localSheetId="2" hidden="1">binarna</definedName>
    <definedName name="solver_rhs2" localSheetId="3" hidden="1">'min costs'!$B$10</definedName>
    <definedName name="solver_rhs2" localSheetId="1" hidden="1">'min delay'!$B$10</definedName>
    <definedName name="solver_rhs2" localSheetId="2" hidden="1">binarna</definedName>
    <definedName name="solver_rhs3" localSheetId="3" hidden="1">'min costs'!$K$14:$K$18</definedName>
    <definedName name="solver_rhs3" localSheetId="1" hidden="1">'min delay'!$P$32:$P$36</definedName>
    <definedName name="solver_rhs3" localSheetId="2" hidden="1">binarna</definedName>
    <definedName name="solver_rhs4" localSheetId="3" hidden="1">'min costs'!$P$32:$P$36</definedName>
    <definedName name="solver_rhs4" localSheetId="1" hidden="1">'min delay'!$B$10</definedName>
    <definedName name="solver_rhs4" localSheetId="2" hidden="1">binarna</definedName>
    <definedName name="solver_rhs5" localSheetId="3" hidden="1">binarna</definedName>
    <definedName name="solver_rhs5" localSheetId="1" hidden="1">binarna</definedName>
    <definedName name="solver_rhs5" localSheetId="2" hidden="1">'min max delay'!$M$38</definedName>
    <definedName name="solver_rhs6" localSheetId="3" hidden="1">binarna</definedName>
    <definedName name="solver_rhs6" localSheetId="1" hidden="1">binarna</definedName>
    <definedName name="solver_rhs6" localSheetId="2" hidden="1">'min max delay'!$P$32:$P$36</definedName>
    <definedName name="solver_rhs7" localSheetId="3" hidden="1">binarna</definedName>
    <definedName name="solver_rhs7" localSheetId="1" hidden="1">binarna</definedName>
    <definedName name="solver_rhs7" localSheetId="2" hidden="1">'min max delay'!$K$14:$K$18</definedName>
    <definedName name="solver_rhs8" localSheetId="3" hidden="1">binarna</definedName>
    <definedName name="solver_rhs8" localSheetId="1" hidden="1">binarna</definedName>
    <definedName name="solver_rhs8" localSheetId="2" hidden="1">'min max delay'!$B$10</definedName>
    <definedName name="solver_rhs9" localSheetId="3" hidden="1">binarna</definedName>
    <definedName name="solver_rhs9" localSheetId="1" hidden="1">binarna</definedName>
    <definedName name="solver_rhs9" localSheetId="2" hidden="1">'min max delay'!$B$10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3" hidden="1">2</definedName>
    <definedName name="solver_scl" localSheetId="1" hidden="1">2</definedName>
    <definedName name="solver_scl" localSheetId="2" hidden="1">2</definedName>
    <definedName name="solver_sho" localSheetId="3" hidden="1">2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3" hidden="1">100</definedName>
    <definedName name="solver_tim" localSheetId="1" hidden="1">100</definedName>
    <definedName name="solver_tim" localSheetId="2" hidden="1">100</definedName>
    <definedName name="solver_tol" localSheetId="3" hidden="1">0.05</definedName>
    <definedName name="solver_tol" localSheetId="1" hidden="1">0.05</definedName>
    <definedName name="solver_tol" localSheetId="2" hidden="1">0.05</definedName>
    <definedName name="solver_typ" localSheetId="3" hidden="1">2</definedName>
    <definedName name="solver_typ" localSheetId="1" hidden="1">2</definedName>
    <definedName name="solver_typ" localSheetId="2" hidden="1">2</definedName>
    <definedName name="solver_val" localSheetId="3" hidden="1">50</definedName>
    <definedName name="solver_val" localSheetId="1" hidden="1">50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9" l="1"/>
  <c r="L33" i="9"/>
  <c r="M38" i="9"/>
  <c r="L34" i="9"/>
  <c r="L35" i="9"/>
  <c r="L36" i="9"/>
  <c r="B14" i="9"/>
  <c r="N14" i="9"/>
  <c r="K14" i="9"/>
  <c r="M14" i="9"/>
  <c r="O14" i="9"/>
  <c r="Q14" i="9"/>
  <c r="B24" i="9"/>
  <c r="S14" i="9"/>
  <c r="B15" i="9"/>
  <c r="E15" i="9"/>
  <c r="M15" i="9"/>
  <c r="K15" i="9"/>
  <c r="N15" i="9"/>
  <c r="O15" i="9"/>
  <c r="B25" i="9"/>
  <c r="O25" i="9"/>
  <c r="B16" i="9"/>
  <c r="E16" i="9"/>
  <c r="F16" i="9"/>
  <c r="K16" i="9"/>
  <c r="P16" i="9"/>
  <c r="B26" i="9"/>
  <c r="S16" i="9"/>
  <c r="B17" i="9"/>
  <c r="E17" i="9"/>
  <c r="M17" i="9"/>
  <c r="F17" i="9"/>
  <c r="G17" i="9"/>
  <c r="K17" i="9"/>
  <c r="P17" i="9"/>
  <c r="B27" i="9"/>
  <c r="P27" i="9"/>
  <c r="B18" i="9"/>
  <c r="S18" i="9"/>
  <c r="E18" i="9"/>
  <c r="F18" i="9"/>
  <c r="N18" i="9"/>
  <c r="G18" i="9"/>
  <c r="H18" i="9"/>
  <c r="K18" i="9"/>
  <c r="O18" i="9"/>
  <c r="Q18" i="9"/>
  <c r="B28" i="9"/>
  <c r="K24" i="9"/>
  <c r="Q24" i="9"/>
  <c r="N24" i="9"/>
  <c r="O24" i="9"/>
  <c r="S24" i="9"/>
  <c r="P32" i="9"/>
  <c r="E25" i="9"/>
  <c r="K25" i="9"/>
  <c r="S25" i="9"/>
  <c r="E26" i="9"/>
  <c r="M26" i="9"/>
  <c r="F26" i="9"/>
  <c r="N26" i="9"/>
  <c r="K26" i="9"/>
  <c r="P26" i="9"/>
  <c r="S26" i="9"/>
  <c r="P34" i="9"/>
  <c r="E27" i="9"/>
  <c r="M27" i="9"/>
  <c r="F27" i="9"/>
  <c r="N27" i="9"/>
  <c r="G27" i="9"/>
  <c r="O27" i="9"/>
  <c r="K27" i="9"/>
  <c r="S27" i="9"/>
  <c r="P35" i="9"/>
  <c r="E28" i="9"/>
  <c r="F28" i="9"/>
  <c r="N28" i="9"/>
  <c r="G28" i="9"/>
  <c r="O28" i="9"/>
  <c r="H28" i="9"/>
  <c r="P28" i="9"/>
  <c r="K28" i="9"/>
  <c r="M28" i="9"/>
  <c r="Q28" i="9"/>
  <c r="S28" i="9"/>
  <c r="P36" i="9"/>
  <c r="O32" i="9"/>
  <c r="O34" i="9"/>
  <c r="O36" i="9"/>
  <c r="S28" i="6"/>
  <c r="K28" i="6"/>
  <c r="P36" i="6"/>
  <c r="B28" i="6"/>
  <c r="O28" i="6"/>
  <c r="S27" i="6"/>
  <c r="K27" i="6"/>
  <c r="P35" i="6"/>
  <c r="B27" i="6"/>
  <c r="M27" i="6"/>
  <c r="O35" i="6"/>
  <c r="S26" i="6"/>
  <c r="K26" i="6"/>
  <c r="P34" i="6"/>
  <c r="B26" i="6"/>
  <c r="O34" i="6"/>
  <c r="S25" i="6"/>
  <c r="P33" i="6"/>
  <c r="K25" i="6"/>
  <c r="B25" i="6"/>
  <c r="O33" i="6"/>
  <c r="S24" i="6"/>
  <c r="P32" i="6"/>
  <c r="K24" i="6"/>
  <c r="B24" i="6"/>
  <c r="O24" i="6"/>
  <c r="O32" i="6"/>
  <c r="H28" i="6"/>
  <c r="G28" i="6"/>
  <c r="F28" i="6"/>
  <c r="E28" i="6"/>
  <c r="M28" i="6"/>
  <c r="G27" i="6"/>
  <c r="F27" i="6"/>
  <c r="E27" i="6"/>
  <c r="Q26" i="6"/>
  <c r="P26" i="6"/>
  <c r="O26" i="6"/>
  <c r="F26" i="6"/>
  <c r="N26" i="6"/>
  <c r="E26" i="6"/>
  <c r="M26" i="6"/>
  <c r="N25" i="6"/>
  <c r="E25" i="6"/>
  <c r="M25" i="6"/>
  <c r="B18" i="6"/>
  <c r="K18" i="6"/>
  <c r="M18" i="6"/>
  <c r="H18" i="6"/>
  <c r="P18" i="6"/>
  <c r="G18" i="6"/>
  <c r="F18" i="6"/>
  <c r="E18" i="6"/>
  <c r="B17" i="6"/>
  <c r="K17" i="6"/>
  <c r="M17" i="6"/>
  <c r="G17" i="6"/>
  <c r="F17" i="6"/>
  <c r="E17" i="6"/>
  <c r="B16" i="6"/>
  <c r="S16" i="6"/>
  <c r="K16" i="6"/>
  <c r="M16" i="6"/>
  <c r="F16" i="6"/>
  <c r="E16" i="6"/>
  <c r="B15" i="6"/>
  <c r="S15" i="6"/>
  <c r="K15" i="6"/>
  <c r="E15" i="6"/>
  <c r="B14" i="6"/>
  <c r="K14" i="6"/>
  <c r="Q14" i="6"/>
  <c r="N14" i="6"/>
  <c r="K25" i="2"/>
  <c r="K26" i="2"/>
  <c r="K27" i="2"/>
  <c r="K28" i="2"/>
  <c r="K24" i="2"/>
  <c r="P32" i="2"/>
  <c r="K15" i="2"/>
  <c r="K16" i="2"/>
  <c r="K17" i="2"/>
  <c r="K18" i="2"/>
  <c r="K14" i="2"/>
  <c r="B25" i="2"/>
  <c r="Q25" i="2"/>
  <c r="N25" i="2"/>
  <c r="E25" i="2"/>
  <c r="B26" i="2"/>
  <c r="Q26" i="2"/>
  <c r="E26" i="2"/>
  <c r="M26" i="2"/>
  <c r="F26" i="2"/>
  <c r="B27" i="2"/>
  <c r="Q27" i="2"/>
  <c r="E27" i="2"/>
  <c r="M27" i="2"/>
  <c r="F27" i="2"/>
  <c r="G27" i="2"/>
  <c r="B28" i="2"/>
  <c r="O36" i="2"/>
  <c r="Q28" i="2"/>
  <c r="E28" i="2"/>
  <c r="M28" i="2"/>
  <c r="F28" i="2"/>
  <c r="G28" i="2"/>
  <c r="H28" i="2"/>
  <c r="B24" i="2"/>
  <c r="O24" i="2"/>
  <c r="N24" i="2"/>
  <c r="B15" i="2"/>
  <c r="P15" i="2"/>
  <c r="B14" i="2"/>
  <c r="M14" i="2"/>
  <c r="E15" i="2"/>
  <c r="B16" i="2"/>
  <c r="Q16" i="2"/>
  <c r="E16" i="2"/>
  <c r="F16" i="2"/>
  <c r="B17" i="2"/>
  <c r="E17" i="2"/>
  <c r="F17" i="2"/>
  <c r="G17" i="2"/>
  <c r="B18" i="2"/>
  <c r="S18" i="2"/>
  <c r="E18" i="2"/>
  <c r="M18" i="2"/>
  <c r="F18" i="2"/>
  <c r="G18" i="2"/>
  <c r="H18" i="2"/>
  <c r="S24" i="2"/>
  <c r="S25" i="2"/>
  <c r="P33" i="2"/>
  <c r="S26" i="2"/>
  <c r="P34" i="2"/>
  <c r="S27" i="2"/>
  <c r="P35" i="2"/>
  <c r="S28" i="2"/>
  <c r="P36" i="2"/>
  <c r="O32" i="2"/>
  <c r="O34" i="2"/>
  <c r="M38" i="2"/>
  <c r="P17" i="2"/>
  <c r="P16" i="2"/>
  <c r="P24" i="2"/>
  <c r="O25" i="6"/>
  <c r="Q25" i="6"/>
  <c r="Q27" i="9"/>
  <c r="Q26" i="9"/>
  <c r="O26" i="9"/>
  <c r="P18" i="9"/>
  <c r="Q17" i="9"/>
  <c r="P14" i="9"/>
  <c r="Q18" i="6"/>
  <c r="N18" i="6"/>
  <c r="P14" i="6"/>
  <c r="O14" i="2"/>
  <c r="P26" i="2"/>
  <c r="M16" i="2"/>
  <c r="Q14" i="2"/>
  <c r="O17" i="2"/>
  <c r="S16" i="2"/>
  <c r="N14" i="2"/>
  <c r="N16" i="2"/>
  <c r="O16" i="2"/>
  <c r="Q18" i="2"/>
  <c r="P14" i="2"/>
  <c r="P25" i="6"/>
  <c r="P15" i="9"/>
  <c r="N17" i="9"/>
  <c r="O35" i="9"/>
  <c r="M25" i="9"/>
  <c r="S15" i="9"/>
  <c r="P28" i="6"/>
  <c r="M24" i="6"/>
  <c r="S14" i="6"/>
  <c r="O15" i="6"/>
  <c r="M15" i="6"/>
  <c r="M14" i="6"/>
  <c r="P15" i="6"/>
  <c r="M25" i="2"/>
  <c r="S17" i="2"/>
  <c r="Q24" i="2"/>
  <c r="P28" i="2"/>
  <c r="P27" i="2"/>
  <c r="O25" i="2"/>
  <c r="O28" i="2"/>
  <c r="O27" i="2"/>
  <c r="O35" i="2"/>
  <c r="N28" i="2"/>
  <c r="S15" i="2"/>
  <c r="O18" i="2"/>
  <c r="M15" i="2"/>
  <c r="P18" i="2"/>
  <c r="N18" i="2"/>
  <c r="Q15" i="2"/>
  <c r="N15" i="2"/>
  <c r="N17" i="2"/>
  <c r="Q17" i="6"/>
  <c r="P24" i="6"/>
  <c r="P25" i="9"/>
  <c r="Q15" i="6"/>
  <c r="N15" i="6"/>
  <c r="S17" i="6"/>
  <c r="O18" i="6"/>
  <c r="O17" i="9"/>
  <c r="O33" i="2"/>
  <c r="N27" i="2"/>
  <c r="N26" i="2"/>
  <c r="P16" i="6"/>
  <c r="N24" i="6"/>
  <c r="Q27" i="6"/>
  <c r="O36" i="6"/>
  <c r="N25" i="9"/>
  <c r="P24" i="9"/>
  <c r="O16" i="9"/>
  <c r="O16" i="6"/>
  <c r="M17" i="2"/>
  <c r="O14" i="6"/>
  <c r="N17" i="6"/>
  <c r="P27" i="6"/>
  <c r="M24" i="2"/>
  <c r="O26" i="2"/>
  <c r="S18" i="6"/>
  <c r="Q24" i="6"/>
  <c r="N27" i="6"/>
  <c r="N28" i="6"/>
  <c r="Q28" i="6"/>
  <c r="P33" i="9"/>
  <c r="M24" i="9"/>
  <c r="M18" i="9"/>
  <c r="Q15" i="9"/>
  <c r="N16" i="6"/>
  <c r="Q17" i="2"/>
  <c r="O15" i="2"/>
  <c r="O17" i="6"/>
  <c r="P17" i="6"/>
  <c r="O27" i="6"/>
  <c r="S14" i="2"/>
  <c r="O33" i="9"/>
  <c r="Q25" i="9"/>
  <c r="M16" i="9"/>
  <c r="Q16" i="6"/>
  <c r="N16" i="9"/>
  <c r="P25" i="2"/>
  <c r="Q16" i="9"/>
  <c r="S17" i="9"/>
</calcChain>
</file>

<file path=xl/sharedStrings.xml><?xml version="1.0" encoding="utf-8"?>
<sst xmlns="http://schemas.openxmlformats.org/spreadsheetml/2006/main" count="160" uniqueCount="42">
  <si>
    <t>(h)</t>
  </si>
  <si>
    <t>j</t>
  </si>
  <si>
    <t>M</t>
  </si>
  <si>
    <t>x</t>
  </si>
  <si>
    <t>y</t>
  </si>
  <si>
    <t>x1</t>
  </si>
  <si>
    <t>x2</t>
  </si>
  <si>
    <t>x3</t>
  </si>
  <si>
    <t>x4</t>
  </si>
  <si>
    <t>x5</t>
  </si>
  <si>
    <t>y1</t>
  </si>
  <si>
    <t>y2</t>
  </si>
  <si>
    <t>y3</t>
  </si>
  <si>
    <t>y4</t>
  </si>
  <si>
    <t>y5</t>
  </si>
  <si>
    <t>Xij</t>
  </si>
  <si>
    <t>Yij</t>
  </si>
  <si>
    <t>L+</t>
  </si>
  <si>
    <t>L-</t>
  </si>
  <si>
    <t>z</t>
  </si>
  <si>
    <t>Kl</t>
  </si>
  <si>
    <t>Customer number</t>
  </si>
  <si>
    <t>Manufacturing time</t>
  </si>
  <si>
    <t>Delivery time</t>
  </si>
  <si>
    <t>Deadline</t>
  </si>
  <si>
    <t>Cost of delaying an order</t>
  </si>
  <si>
    <t>(PLN/h)</t>
  </si>
  <si>
    <t>manufacturing</t>
  </si>
  <si>
    <t>delivery</t>
  </si>
  <si>
    <t>Man time 1</t>
  </si>
  <si>
    <t>Delivery time 2</t>
  </si>
  <si>
    <t>Conditionn no 1</t>
  </si>
  <si>
    <t>Objective function</t>
  </si>
  <si>
    <t>SUM</t>
  </si>
  <si>
    <t>Conditionn no 3</t>
  </si>
  <si>
    <t>Conditionn no 4</t>
  </si>
  <si>
    <t>Conditionn no 2</t>
  </si>
  <si>
    <t>Conditionn no 5</t>
  </si>
  <si>
    <t>Condition no 6</t>
  </si>
  <si>
    <t>Deadline - t2</t>
  </si>
  <si>
    <t xml:space="preserve">manufacturing 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</si>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</sst>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charset val="238"/>
    </font>
    <font>
      <sz val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gray125">
        <bgColor indexed="22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center"/>
    </xf>
    <xf numFmtId="0" fontId="1" fillId="0" borderId="14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12" borderId="0" xfId="0" applyNumberFormat="1" applyFont="1" applyFill="1" applyBorder="1" applyAlignment="1" applyProtection="1"/>
    <xf numFmtId="0" fontId="1" fillId="0" borderId="14" xfId="0" applyNumberFormat="1" applyFont="1" applyFill="1" applyBorder="1" applyAlignment="1" applyProtection="1"/>
    <xf numFmtId="1" fontId="1" fillId="12" borderId="0" xfId="0" applyNumberFormat="1" applyFont="1" applyFill="1" applyBorder="1" applyAlignment="1" applyProtection="1"/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21" fillId="14" borderId="19" xfId="0" applyFont="1" applyFill="1" applyBorder="1" applyAlignment="1">
      <alignment horizontal="center" vertical="center"/>
    </xf>
    <xf numFmtId="0" fontId="21" fillId="14" borderId="20" xfId="0" applyFont="1" applyFill="1" applyBorder="1" applyAlignment="1">
      <alignment horizontal="center" vertical="center"/>
    </xf>
    <xf numFmtId="0" fontId="22" fillId="14" borderId="21" xfId="0" applyFont="1" applyFill="1" applyBorder="1" applyAlignment="1">
      <alignment horizontal="center" vertical="center"/>
    </xf>
    <xf numFmtId="0" fontId="21" fillId="14" borderId="22" xfId="0" applyFont="1" applyFill="1" applyBorder="1" applyAlignment="1">
      <alignment horizontal="center" vertical="center"/>
    </xf>
    <xf numFmtId="0" fontId="1" fillId="15" borderId="0" xfId="0" applyNumberFormat="1" applyFont="1" applyFill="1" applyBorder="1" applyAlignment="1" applyProtection="1"/>
    <xf numFmtId="0" fontId="1" fillId="16" borderId="0" xfId="0" applyNumberFormat="1" applyFont="1" applyFill="1" applyBorder="1" applyAlignment="1" applyProtection="1"/>
    <xf numFmtId="0" fontId="1" fillId="13" borderId="14" xfId="0" applyNumberFormat="1" applyFont="1" applyFill="1" applyBorder="1" applyAlignment="1" applyProtection="1"/>
    <xf numFmtId="0" fontId="1" fillId="17" borderId="0" xfId="0" applyNumberFormat="1" applyFont="1" applyFill="1" applyBorder="1" applyAlignment="1" applyProtection="1"/>
    <xf numFmtId="0" fontId="1" fillId="13" borderId="0" xfId="0" applyNumberFormat="1" applyFont="1" applyFill="1" applyBorder="1" applyAlignment="1" applyProtection="1"/>
    <xf numFmtId="0" fontId="1" fillId="18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5002-5B59-4A5F-A55A-CFBEA47703C0}">
  <dimension ref="A1:E7"/>
  <sheetViews>
    <sheetView workbookViewId="0">
      <selection activeCell="E1" sqref="E1:E2"/>
    </sheetView>
  </sheetViews>
  <sheetFormatPr defaultRowHeight="12.75"/>
  <cols>
    <col min="1" max="1" width="19.42578125" bestFit="1" customWidth="1"/>
    <col min="2" max="2" width="20.7109375" bestFit="1" customWidth="1"/>
    <col min="3" max="3" width="14.42578125" bestFit="1" customWidth="1"/>
    <col min="4" max="4" width="10" bestFit="1" customWidth="1"/>
    <col min="5" max="5" width="13.85546875" customWidth="1"/>
  </cols>
  <sheetData>
    <row r="1" spans="1:5" ht="45">
      <c r="A1" s="15" t="s">
        <v>21</v>
      </c>
      <c r="B1" s="16" t="s">
        <v>22</v>
      </c>
      <c r="C1" s="16" t="s">
        <v>23</v>
      </c>
      <c r="D1" s="16" t="s">
        <v>24</v>
      </c>
      <c r="E1" s="17" t="s">
        <v>25</v>
      </c>
    </row>
    <row r="2" spans="1:5" ht="15.75" thickBot="1">
      <c r="A2" s="18" t="s">
        <v>1</v>
      </c>
      <c r="B2" s="19" t="s">
        <v>0</v>
      </c>
      <c r="C2" s="19" t="s">
        <v>0</v>
      </c>
      <c r="D2" s="19" t="s">
        <v>0</v>
      </c>
      <c r="E2" s="20" t="s">
        <v>26</v>
      </c>
    </row>
    <row r="3" spans="1:5" ht="15" thickBot="1">
      <c r="A3" s="21">
        <v>1</v>
      </c>
      <c r="B3" s="22">
        <v>20</v>
      </c>
      <c r="C3" s="22">
        <v>16</v>
      </c>
      <c r="D3" s="22">
        <v>48</v>
      </c>
      <c r="E3" s="23">
        <v>20</v>
      </c>
    </row>
    <row r="4" spans="1:5" ht="15" thickBot="1">
      <c r="A4" s="21">
        <v>2</v>
      </c>
      <c r="B4" s="22">
        <v>10</v>
      </c>
      <c r="C4" s="22">
        <v>16</v>
      </c>
      <c r="D4" s="22">
        <v>72</v>
      </c>
      <c r="E4" s="23">
        <v>30</v>
      </c>
    </row>
    <row r="5" spans="1:5" ht="15" thickBot="1">
      <c r="A5" s="21">
        <v>3</v>
      </c>
      <c r="B5" s="22">
        <v>8</v>
      </c>
      <c r="C5" s="22">
        <v>24</v>
      </c>
      <c r="D5" s="22">
        <v>72</v>
      </c>
      <c r="E5" s="23">
        <v>35</v>
      </c>
    </row>
    <row r="6" spans="1:5" ht="15" thickBot="1">
      <c r="A6" s="21">
        <v>4</v>
      </c>
      <c r="B6" s="22">
        <v>18</v>
      </c>
      <c r="C6" s="22">
        <v>12</v>
      </c>
      <c r="D6" s="22">
        <v>48</v>
      </c>
      <c r="E6" s="23">
        <v>10</v>
      </c>
    </row>
    <row r="7" spans="1:5" ht="15" thickBot="1">
      <c r="A7" s="21">
        <v>5</v>
      </c>
      <c r="B7" s="22">
        <v>12</v>
      </c>
      <c r="C7" s="22">
        <v>16</v>
      </c>
      <c r="D7" s="22">
        <v>48</v>
      </c>
      <c r="E7" s="23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63B5-E7AD-4B06-B698-9458CAD839BB}">
  <dimension ref="A1:U38"/>
  <sheetViews>
    <sheetView zoomScale="55" zoomScaleNormal="55" workbookViewId="0">
      <selection activeCell="E23" sqref="E23:F23"/>
    </sheetView>
  </sheetViews>
  <sheetFormatPr defaultRowHeight="14.25"/>
  <cols>
    <col min="1" max="1" width="17.28515625" style="1" bestFit="1" customWidth="1"/>
    <col min="2" max="2" width="18.85546875" style="1" bestFit="1" customWidth="1"/>
    <col min="3" max="3" width="13.140625" style="1" bestFit="1" customWidth="1"/>
    <col min="4" max="4" width="18" style="1" bestFit="1" customWidth="1"/>
    <col min="5" max="5" width="9.140625" style="1"/>
    <col min="6" max="7" width="13.7109375" style="1" bestFit="1" customWidth="1"/>
    <col min="8" max="14" width="9.140625" style="1"/>
    <col min="15" max="15" width="14.42578125" style="1" bestFit="1" customWidth="1"/>
    <col min="16" max="16" width="12.7109375" style="1" bestFit="1" customWidth="1"/>
    <col min="17" max="21" width="9.140625" style="1"/>
  </cols>
  <sheetData>
    <row r="1" spans="1:20" ht="15">
      <c r="A1" s="26" t="s">
        <v>21</v>
      </c>
      <c r="B1" s="27" t="s">
        <v>22</v>
      </c>
      <c r="C1" s="27" t="s">
        <v>23</v>
      </c>
      <c r="D1" s="27" t="s">
        <v>24</v>
      </c>
      <c r="F1" s="24" t="s">
        <v>3</v>
      </c>
      <c r="G1" s="25" t="s">
        <v>27</v>
      </c>
    </row>
    <row r="2" spans="1:20" ht="15.75" thickBot="1">
      <c r="A2" s="28" t="s">
        <v>1</v>
      </c>
      <c r="B2" s="29" t="s">
        <v>0</v>
      </c>
      <c r="C2" s="29" t="s">
        <v>0</v>
      </c>
      <c r="D2" s="29" t="s">
        <v>0</v>
      </c>
      <c r="F2" s="24" t="s">
        <v>4</v>
      </c>
      <c r="G2" s="25" t="s">
        <v>28</v>
      </c>
    </row>
    <row r="3" spans="1:20">
      <c r="A3" s="2">
        <v>1</v>
      </c>
      <c r="B3" s="3">
        <v>20</v>
      </c>
      <c r="C3" s="3">
        <v>16</v>
      </c>
      <c r="D3" s="4">
        <v>48</v>
      </c>
    </row>
    <row r="4" spans="1:20">
      <c r="A4" s="5">
        <v>2</v>
      </c>
      <c r="B4" s="6">
        <v>10</v>
      </c>
      <c r="C4" s="6">
        <v>16</v>
      </c>
      <c r="D4" s="7">
        <v>72</v>
      </c>
    </row>
    <row r="5" spans="1:20">
      <c r="A5" s="5">
        <v>3</v>
      </c>
      <c r="B5" s="6">
        <v>8</v>
      </c>
      <c r="C5" s="6">
        <v>24</v>
      </c>
      <c r="D5" s="7">
        <v>72</v>
      </c>
    </row>
    <row r="6" spans="1:20">
      <c r="A6" s="5">
        <v>4</v>
      </c>
      <c r="B6" s="6">
        <v>18</v>
      </c>
      <c r="C6" s="6">
        <v>12</v>
      </c>
      <c r="D6" s="7">
        <v>48</v>
      </c>
    </row>
    <row r="7" spans="1:20" ht="15" thickBot="1">
      <c r="A7" s="8">
        <v>5</v>
      </c>
      <c r="B7" s="9">
        <v>12</v>
      </c>
      <c r="C7" s="9">
        <v>16</v>
      </c>
      <c r="D7" s="10">
        <v>48</v>
      </c>
    </row>
    <row r="10" spans="1:20">
      <c r="A10" s="1" t="s">
        <v>2</v>
      </c>
      <c r="B10" s="11">
        <v>1000</v>
      </c>
      <c r="E10" s="30" t="s">
        <v>5</v>
      </c>
      <c r="F10" s="30" t="s">
        <v>6</v>
      </c>
      <c r="G10" s="30" t="s">
        <v>7</v>
      </c>
      <c r="H10" s="30" t="s">
        <v>8</v>
      </c>
      <c r="I10" s="30" t="s">
        <v>9</v>
      </c>
    </row>
    <row r="11" spans="1:20">
      <c r="E11" s="34">
        <v>12.000000000000128</v>
      </c>
      <c r="F11" s="34">
        <v>52.000000000000028</v>
      </c>
      <c r="G11" s="34">
        <v>70.000000000000028</v>
      </c>
      <c r="H11" s="34">
        <v>32.000000000000128</v>
      </c>
      <c r="I11" s="34">
        <v>0</v>
      </c>
    </row>
    <row r="13" spans="1:20">
      <c r="D13" s="1" t="s">
        <v>15</v>
      </c>
      <c r="E13" s="33" t="s">
        <v>34</v>
      </c>
      <c r="F13" s="33"/>
      <c r="K13" s="1" t="s">
        <v>29</v>
      </c>
      <c r="M13" s="33" t="s">
        <v>31</v>
      </c>
      <c r="N13" s="33"/>
      <c r="S13" s="33" t="s">
        <v>37</v>
      </c>
      <c r="T13" s="33"/>
    </row>
    <row r="14" spans="1:20">
      <c r="A14" s="30" t="s">
        <v>5</v>
      </c>
      <c r="B14" s="12">
        <f>E11</f>
        <v>12.000000000000128</v>
      </c>
      <c r="E14" s="13">
        <v>0</v>
      </c>
      <c r="F14" s="32">
        <v>1</v>
      </c>
      <c r="G14" s="32">
        <v>1</v>
      </c>
      <c r="H14" s="32">
        <v>1</v>
      </c>
      <c r="I14" s="32">
        <v>0</v>
      </c>
      <c r="K14" s="1">
        <f>B3</f>
        <v>20</v>
      </c>
      <c r="M14" s="13">
        <f t="shared" ref="M14:Q18" si="0">$B14-E$11+$B$10*E14+$K14</f>
        <v>20</v>
      </c>
      <c r="N14" s="13">
        <f t="shared" si="0"/>
        <v>980.00000000000011</v>
      </c>
      <c r="O14" s="13">
        <f t="shared" si="0"/>
        <v>962.00000000000011</v>
      </c>
      <c r="P14" s="13">
        <f t="shared" si="0"/>
        <v>1000</v>
      </c>
      <c r="Q14" s="13">
        <f t="shared" si="0"/>
        <v>32.000000000000128</v>
      </c>
      <c r="S14" s="1">
        <f>B24-B14</f>
        <v>19.999999999999872</v>
      </c>
    </row>
    <row r="15" spans="1:20">
      <c r="A15" s="30" t="s">
        <v>6</v>
      </c>
      <c r="B15" s="12">
        <f>F11</f>
        <v>52.000000000000028</v>
      </c>
      <c r="E15" s="13">
        <f>1-F14</f>
        <v>0</v>
      </c>
      <c r="F15" s="13">
        <v>0</v>
      </c>
      <c r="G15" s="32">
        <v>1</v>
      </c>
      <c r="H15" s="32">
        <v>0</v>
      </c>
      <c r="I15" s="32">
        <v>0</v>
      </c>
      <c r="K15" s="1">
        <f>B4</f>
        <v>10</v>
      </c>
      <c r="M15" s="13">
        <f t="shared" si="0"/>
        <v>49.999999999999901</v>
      </c>
      <c r="N15" s="13">
        <f t="shared" si="0"/>
        <v>10</v>
      </c>
      <c r="O15" s="13">
        <f t="shared" si="0"/>
        <v>992</v>
      </c>
      <c r="P15" s="13">
        <f t="shared" si="0"/>
        <v>29.999999999999901</v>
      </c>
      <c r="Q15" s="13">
        <f t="shared" si="0"/>
        <v>62.000000000000028</v>
      </c>
      <c r="S15" s="1">
        <f>B25-B15</f>
        <v>10</v>
      </c>
    </row>
    <row r="16" spans="1:20">
      <c r="A16" s="30" t="s">
        <v>7</v>
      </c>
      <c r="B16" s="12">
        <f>G11</f>
        <v>70.000000000000028</v>
      </c>
      <c r="E16" s="13">
        <f>1-G14</f>
        <v>0</v>
      </c>
      <c r="F16" s="13">
        <f>1-G15</f>
        <v>0</v>
      </c>
      <c r="G16" s="13">
        <v>0</v>
      </c>
      <c r="H16" s="32">
        <v>0</v>
      </c>
      <c r="I16" s="32">
        <v>0</v>
      </c>
      <c r="K16" s="1">
        <f>B5</f>
        <v>8</v>
      </c>
      <c r="M16" s="13">
        <f t="shared" si="0"/>
        <v>65.999999999999901</v>
      </c>
      <c r="N16" s="13">
        <f t="shared" si="0"/>
        <v>26</v>
      </c>
      <c r="O16" s="13">
        <f t="shared" si="0"/>
        <v>8</v>
      </c>
      <c r="P16" s="13">
        <f t="shared" si="0"/>
        <v>45.999999999999901</v>
      </c>
      <c r="Q16" s="13">
        <f t="shared" si="0"/>
        <v>78.000000000000028</v>
      </c>
      <c r="S16" s="1">
        <f>B26-B16</f>
        <v>8</v>
      </c>
    </row>
    <row r="17" spans="1:19">
      <c r="A17" s="30" t="s">
        <v>8</v>
      </c>
      <c r="B17" s="12">
        <f>H11</f>
        <v>32.000000000000128</v>
      </c>
      <c r="E17" s="13">
        <f>1-H14</f>
        <v>0</v>
      </c>
      <c r="F17" s="13">
        <f>1-H15</f>
        <v>1</v>
      </c>
      <c r="G17" s="13">
        <f>1-H16</f>
        <v>1</v>
      </c>
      <c r="H17" s="13">
        <v>0</v>
      </c>
      <c r="I17" s="32">
        <v>0</v>
      </c>
      <c r="K17" s="1">
        <f>B6</f>
        <v>18</v>
      </c>
      <c r="M17" s="13">
        <f t="shared" si="0"/>
        <v>38</v>
      </c>
      <c r="N17" s="13">
        <f t="shared" si="0"/>
        <v>998.00000000000011</v>
      </c>
      <c r="O17" s="13">
        <f t="shared" si="0"/>
        <v>980.00000000000011</v>
      </c>
      <c r="P17" s="13">
        <f t="shared" si="0"/>
        <v>18</v>
      </c>
      <c r="Q17" s="13">
        <f t="shared" si="0"/>
        <v>50.000000000000128</v>
      </c>
      <c r="S17" s="1">
        <f>B27-B17</f>
        <v>18</v>
      </c>
    </row>
    <row r="18" spans="1:19">
      <c r="A18" s="30" t="s">
        <v>9</v>
      </c>
      <c r="B18" s="12">
        <f>I11</f>
        <v>0</v>
      </c>
      <c r="E18" s="13">
        <f>1-I14</f>
        <v>1</v>
      </c>
      <c r="F18" s="13">
        <f>1-I15</f>
        <v>1</v>
      </c>
      <c r="G18" s="13">
        <f>1-I16</f>
        <v>1</v>
      </c>
      <c r="H18" s="13">
        <f>1-I17</f>
        <v>1</v>
      </c>
      <c r="I18" s="13">
        <v>0</v>
      </c>
      <c r="K18" s="1">
        <f>B7</f>
        <v>12</v>
      </c>
      <c r="M18" s="13">
        <f t="shared" si="0"/>
        <v>999.99999999999989</v>
      </c>
      <c r="N18" s="13">
        <f t="shared" si="0"/>
        <v>960</v>
      </c>
      <c r="O18" s="13">
        <f t="shared" si="0"/>
        <v>942</v>
      </c>
      <c r="P18" s="13">
        <f t="shared" si="0"/>
        <v>979.99999999999989</v>
      </c>
      <c r="Q18" s="13">
        <f t="shared" si="0"/>
        <v>12</v>
      </c>
      <c r="S18" s="1">
        <f>B28-B18</f>
        <v>15.999999999999989</v>
      </c>
    </row>
    <row r="20" spans="1:19">
      <c r="E20" s="31" t="s">
        <v>10</v>
      </c>
      <c r="F20" s="31" t="s">
        <v>11</v>
      </c>
      <c r="G20" s="31" t="s">
        <v>12</v>
      </c>
      <c r="H20" s="31" t="s">
        <v>13</v>
      </c>
      <c r="I20" s="31" t="s">
        <v>14</v>
      </c>
    </row>
    <row r="21" spans="1:19">
      <c r="E21" s="34">
        <v>32</v>
      </c>
      <c r="F21" s="34">
        <v>62.000000000000028</v>
      </c>
      <c r="G21" s="34">
        <v>78.000000000000028</v>
      </c>
      <c r="H21" s="34">
        <v>50.000000000000128</v>
      </c>
      <c r="I21" s="34">
        <v>15.999999999999989</v>
      </c>
    </row>
    <row r="23" spans="1:19">
      <c r="D23" s="1" t="s">
        <v>16</v>
      </c>
      <c r="E23" s="33" t="s">
        <v>35</v>
      </c>
      <c r="F23" s="33"/>
      <c r="K23" s="1" t="s">
        <v>30</v>
      </c>
      <c r="M23" s="33" t="s">
        <v>36</v>
      </c>
      <c r="N23" s="33"/>
      <c r="S23" s="12" t="s">
        <v>24</v>
      </c>
    </row>
    <row r="24" spans="1:19">
      <c r="A24" s="31" t="s">
        <v>10</v>
      </c>
      <c r="B24" s="12">
        <f>E21</f>
        <v>32</v>
      </c>
      <c r="E24" s="13">
        <v>0</v>
      </c>
      <c r="F24" s="32">
        <v>1</v>
      </c>
      <c r="G24" s="32">
        <v>1</v>
      </c>
      <c r="H24" s="32">
        <v>1</v>
      </c>
      <c r="I24" s="32">
        <v>0</v>
      </c>
      <c r="K24" s="1">
        <f>C3</f>
        <v>16</v>
      </c>
      <c r="M24" s="13">
        <f t="shared" ref="M24:Q28" si="1">$B24-E$21+$B$10*E24+$K24</f>
        <v>16</v>
      </c>
      <c r="N24" s="13">
        <f t="shared" si="1"/>
        <v>986</v>
      </c>
      <c r="O24" s="13">
        <f t="shared" si="1"/>
        <v>970</v>
      </c>
      <c r="P24" s="13">
        <f t="shared" si="1"/>
        <v>997.99999999999989</v>
      </c>
      <c r="Q24" s="13">
        <f t="shared" si="1"/>
        <v>32.000000000000014</v>
      </c>
      <c r="S24" s="1">
        <f>D3</f>
        <v>48</v>
      </c>
    </row>
    <row r="25" spans="1:19">
      <c r="A25" s="31" t="s">
        <v>11</v>
      </c>
      <c r="B25" s="12">
        <f>F21</f>
        <v>62.000000000000028</v>
      </c>
      <c r="E25" s="13">
        <f>1-F24</f>
        <v>0</v>
      </c>
      <c r="F25" s="13">
        <v>0</v>
      </c>
      <c r="G25" s="32">
        <v>1</v>
      </c>
      <c r="H25" s="32">
        <v>0</v>
      </c>
      <c r="I25" s="32">
        <v>0</v>
      </c>
      <c r="K25" s="1">
        <f>C4</f>
        <v>16</v>
      </c>
      <c r="M25" s="13">
        <f t="shared" si="1"/>
        <v>46.000000000000028</v>
      </c>
      <c r="N25" s="13">
        <f t="shared" si="1"/>
        <v>16</v>
      </c>
      <c r="O25" s="13">
        <f t="shared" si="1"/>
        <v>1000</v>
      </c>
      <c r="P25" s="13">
        <f t="shared" si="1"/>
        <v>27.999999999999901</v>
      </c>
      <c r="Q25" s="13">
        <f t="shared" si="1"/>
        <v>62.000000000000043</v>
      </c>
      <c r="S25" s="1">
        <f>D4</f>
        <v>72</v>
      </c>
    </row>
    <row r="26" spans="1:19">
      <c r="A26" s="31" t="s">
        <v>12</v>
      </c>
      <c r="B26" s="12">
        <f>G21</f>
        <v>78.000000000000028</v>
      </c>
      <c r="E26" s="13">
        <f>1-G24</f>
        <v>0</v>
      </c>
      <c r="F26" s="13">
        <f>1-G25</f>
        <v>0</v>
      </c>
      <c r="G26" s="13">
        <v>0</v>
      </c>
      <c r="H26" s="32">
        <v>0</v>
      </c>
      <c r="I26" s="32">
        <v>0</v>
      </c>
      <c r="K26" s="1">
        <f>C5</f>
        <v>24</v>
      </c>
      <c r="M26" s="13">
        <f t="shared" si="1"/>
        <v>70.000000000000028</v>
      </c>
      <c r="N26" s="13">
        <f t="shared" si="1"/>
        <v>40</v>
      </c>
      <c r="O26" s="13">
        <f t="shared" si="1"/>
        <v>24</v>
      </c>
      <c r="P26" s="13">
        <f t="shared" si="1"/>
        <v>51.999999999999901</v>
      </c>
      <c r="Q26" s="13">
        <f t="shared" si="1"/>
        <v>86.000000000000043</v>
      </c>
      <c r="S26" s="1">
        <f>D5</f>
        <v>72</v>
      </c>
    </row>
    <row r="27" spans="1:19">
      <c r="A27" s="31" t="s">
        <v>13</v>
      </c>
      <c r="B27" s="12">
        <f>H21</f>
        <v>50.000000000000128</v>
      </c>
      <c r="E27" s="13">
        <f>1-H24</f>
        <v>0</v>
      </c>
      <c r="F27" s="13">
        <f>1-H25</f>
        <v>1</v>
      </c>
      <c r="G27" s="13">
        <f>1-H26</f>
        <v>1</v>
      </c>
      <c r="H27" s="13">
        <v>0</v>
      </c>
      <c r="I27" s="32">
        <v>0</v>
      </c>
      <c r="K27" s="1">
        <f>C6</f>
        <v>12</v>
      </c>
      <c r="M27" s="13">
        <f t="shared" si="1"/>
        <v>30.000000000000128</v>
      </c>
      <c r="N27" s="13">
        <f t="shared" si="1"/>
        <v>1000.0000000000001</v>
      </c>
      <c r="O27" s="13">
        <f t="shared" si="1"/>
        <v>984.00000000000011</v>
      </c>
      <c r="P27" s="13">
        <f t="shared" si="1"/>
        <v>12</v>
      </c>
      <c r="Q27" s="13">
        <f t="shared" si="1"/>
        <v>46.000000000000142</v>
      </c>
      <c r="S27" s="1">
        <f>D6</f>
        <v>48</v>
      </c>
    </row>
    <row r="28" spans="1:19">
      <c r="A28" s="31" t="s">
        <v>14</v>
      </c>
      <c r="B28" s="12">
        <f>I21</f>
        <v>15.999999999999989</v>
      </c>
      <c r="E28" s="13">
        <f>1-I24</f>
        <v>1</v>
      </c>
      <c r="F28" s="13">
        <f>1-I25</f>
        <v>1</v>
      </c>
      <c r="G28" s="13">
        <f>1-I26</f>
        <v>1</v>
      </c>
      <c r="H28" s="13">
        <f>1-I27</f>
        <v>1</v>
      </c>
      <c r="I28" s="13">
        <v>0</v>
      </c>
      <c r="K28" s="1">
        <f>C7</f>
        <v>16</v>
      </c>
      <c r="M28" s="13">
        <f t="shared" si="1"/>
        <v>1000</v>
      </c>
      <c r="N28" s="13">
        <f t="shared" si="1"/>
        <v>970</v>
      </c>
      <c r="O28" s="13">
        <f t="shared" si="1"/>
        <v>954</v>
      </c>
      <c r="P28" s="13">
        <f t="shared" si="1"/>
        <v>981.99999999999989</v>
      </c>
      <c r="Q28" s="13">
        <f t="shared" si="1"/>
        <v>16</v>
      </c>
      <c r="S28" s="1">
        <f>D7</f>
        <v>48</v>
      </c>
    </row>
    <row r="31" spans="1:19">
      <c r="M31" s="33" t="s">
        <v>17</v>
      </c>
      <c r="N31" s="33" t="s">
        <v>18</v>
      </c>
      <c r="O31" s="33" t="s">
        <v>38</v>
      </c>
      <c r="P31" s="33" t="s">
        <v>39</v>
      </c>
    </row>
    <row r="32" spans="1:19">
      <c r="M32" s="32">
        <v>0</v>
      </c>
      <c r="N32" s="32">
        <v>0</v>
      </c>
      <c r="O32" s="1">
        <f>B24-M32+N32</f>
        <v>32</v>
      </c>
      <c r="P32" s="1">
        <f>S24-K24</f>
        <v>32</v>
      </c>
    </row>
    <row r="33" spans="12:16">
      <c r="M33" s="32">
        <v>6.000000000000032</v>
      </c>
      <c r="N33" s="32">
        <v>0</v>
      </c>
      <c r="O33" s="1">
        <f>B25-M33+N33</f>
        <v>56</v>
      </c>
      <c r="P33" s="1">
        <f>S25-K25</f>
        <v>56</v>
      </c>
    </row>
    <row r="34" spans="12:16">
      <c r="M34" s="32">
        <v>30.000000000000032</v>
      </c>
      <c r="N34" s="32">
        <v>0</v>
      </c>
      <c r="O34" s="1">
        <f>B26-M34+N34</f>
        <v>48</v>
      </c>
      <c r="P34" s="1">
        <f>S26-K26</f>
        <v>48</v>
      </c>
    </row>
    <row r="35" spans="12:16">
      <c r="M35" s="32">
        <v>14.000000000000128</v>
      </c>
      <c r="N35" s="32">
        <v>0</v>
      </c>
      <c r="O35" s="1">
        <f>B27-M35+N35</f>
        <v>36</v>
      </c>
      <c r="P35" s="1">
        <f>S27-K27</f>
        <v>36</v>
      </c>
    </row>
    <row r="36" spans="12:16">
      <c r="M36" s="32">
        <v>0</v>
      </c>
      <c r="N36" s="32">
        <v>16.000000000000011</v>
      </c>
      <c r="O36" s="1">
        <f>B28-M36+N36</f>
        <v>32</v>
      </c>
      <c r="P36" s="1">
        <f>S28-K28</f>
        <v>32</v>
      </c>
    </row>
    <row r="37" spans="12:16">
      <c r="L37" s="1" t="s">
        <v>32</v>
      </c>
    </row>
    <row r="38" spans="12:16">
      <c r="L38" s="35" t="s">
        <v>33</v>
      </c>
      <c r="M38" s="35">
        <f>SUM(M32:M36)</f>
        <v>50.000000000000192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46DF-8831-4A25-BF82-C6E4D3F9EB04}">
  <dimension ref="A1:T38"/>
  <sheetViews>
    <sheetView zoomScale="70" zoomScaleNormal="70" workbookViewId="0">
      <selection activeCell="M31" sqref="M31:P31"/>
    </sheetView>
  </sheetViews>
  <sheetFormatPr defaultRowHeight="14.25"/>
  <cols>
    <col min="1" max="1" width="17.28515625" style="1" bestFit="1" customWidth="1"/>
    <col min="2" max="2" width="16.140625" style="1" bestFit="1" customWidth="1"/>
    <col min="3" max="3" width="14.85546875" style="1" bestFit="1" customWidth="1"/>
    <col min="4" max="4" width="18" style="1" bestFit="1" customWidth="1"/>
    <col min="5" max="5" width="9.140625" style="1"/>
    <col min="6" max="7" width="13.7109375" style="1" bestFit="1" customWidth="1"/>
    <col min="8" max="14" width="9.140625" style="1"/>
    <col min="15" max="15" width="14.42578125" style="1" bestFit="1" customWidth="1"/>
    <col min="16" max="16" width="12.7109375" style="1" bestFit="1" customWidth="1"/>
    <col min="17" max="20" width="9.140625" style="1"/>
  </cols>
  <sheetData>
    <row r="1" spans="1:20" ht="15">
      <c r="A1" s="26" t="s">
        <v>21</v>
      </c>
      <c r="B1" s="27" t="s">
        <v>22</v>
      </c>
      <c r="C1" s="27" t="s">
        <v>23</v>
      </c>
      <c r="D1" s="27" t="s">
        <v>24</v>
      </c>
      <c r="F1" s="24" t="s">
        <v>3</v>
      </c>
      <c r="G1" s="25" t="s">
        <v>27</v>
      </c>
    </row>
    <row r="2" spans="1:20" ht="15.75" thickBot="1">
      <c r="A2" s="28" t="s">
        <v>1</v>
      </c>
      <c r="B2" s="29" t="s">
        <v>0</v>
      </c>
      <c r="C2" s="29" t="s">
        <v>0</v>
      </c>
      <c r="D2" s="29" t="s">
        <v>0</v>
      </c>
      <c r="F2" s="24" t="s">
        <v>4</v>
      </c>
      <c r="G2" s="25" t="s">
        <v>28</v>
      </c>
    </row>
    <row r="3" spans="1:20">
      <c r="A3" s="2">
        <v>1</v>
      </c>
      <c r="B3" s="3">
        <v>20</v>
      </c>
      <c r="C3" s="3">
        <v>16</v>
      </c>
      <c r="D3" s="4">
        <v>48</v>
      </c>
    </row>
    <row r="4" spans="1:20">
      <c r="A4" s="5">
        <v>2</v>
      </c>
      <c r="B4" s="6">
        <v>10</v>
      </c>
      <c r="C4" s="6">
        <v>16</v>
      </c>
      <c r="D4" s="7">
        <v>72</v>
      </c>
    </row>
    <row r="5" spans="1:20">
      <c r="A5" s="5">
        <v>3</v>
      </c>
      <c r="B5" s="6">
        <v>8</v>
      </c>
      <c r="C5" s="6">
        <v>24</v>
      </c>
      <c r="D5" s="7">
        <v>72</v>
      </c>
    </row>
    <row r="6" spans="1:20">
      <c r="A6" s="5">
        <v>4</v>
      </c>
      <c r="B6" s="6">
        <v>18</v>
      </c>
      <c r="C6" s="6">
        <v>12</v>
      </c>
      <c r="D6" s="7">
        <v>48</v>
      </c>
    </row>
    <row r="7" spans="1:20" ht="15" thickBot="1">
      <c r="A7" s="8">
        <v>5</v>
      </c>
      <c r="B7" s="9">
        <v>12</v>
      </c>
      <c r="C7" s="9">
        <v>16</v>
      </c>
      <c r="D7" s="10">
        <v>48</v>
      </c>
    </row>
    <row r="10" spans="1:20">
      <c r="A10" s="1" t="s">
        <v>2</v>
      </c>
      <c r="B10" s="11">
        <v>1000</v>
      </c>
      <c r="E10" s="30" t="s">
        <v>5</v>
      </c>
      <c r="F10" s="30" t="s">
        <v>6</v>
      </c>
      <c r="G10" s="30" t="s">
        <v>7</v>
      </c>
      <c r="H10" s="30" t="s">
        <v>8</v>
      </c>
      <c r="I10" s="30" t="s">
        <v>9</v>
      </c>
    </row>
    <row r="11" spans="1:20">
      <c r="E11" s="34">
        <v>22.000000000000004</v>
      </c>
      <c r="F11" s="34">
        <v>12</v>
      </c>
      <c r="G11" s="34">
        <v>60</v>
      </c>
      <c r="H11" s="34">
        <v>42</v>
      </c>
      <c r="I11" s="34">
        <v>0</v>
      </c>
    </row>
    <row r="13" spans="1:20">
      <c r="D13" s="1" t="s">
        <v>15</v>
      </c>
      <c r="E13" s="33" t="s">
        <v>34</v>
      </c>
      <c r="F13" s="33"/>
      <c r="K13" s="1" t="s">
        <v>29</v>
      </c>
      <c r="M13" s="33" t="s">
        <v>31</v>
      </c>
      <c r="N13" s="33"/>
      <c r="S13" s="33" t="s">
        <v>37</v>
      </c>
      <c r="T13" s="33"/>
    </row>
    <row r="14" spans="1:20">
      <c r="A14" s="30" t="s">
        <v>5</v>
      </c>
      <c r="B14" s="12">
        <f>E11</f>
        <v>22.000000000000004</v>
      </c>
      <c r="E14" s="13">
        <v>0</v>
      </c>
      <c r="F14" s="32">
        <v>0</v>
      </c>
      <c r="G14" s="32">
        <v>1</v>
      </c>
      <c r="H14" s="32">
        <v>1</v>
      </c>
      <c r="I14" s="32">
        <v>0</v>
      </c>
      <c r="K14" s="1">
        <f>B3</f>
        <v>20</v>
      </c>
      <c r="M14" s="13">
        <f t="shared" ref="M14:Q18" si="0">$B14-E$11+$B$10*E14+$K14</f>
        <v>20</v>
      </c>
      <c r="N14" s="13">
        <f t="shared" si="0"/>
        <v>30.000000000000004</v>
      </c>
      <c r="O14" s="13">
        <f t="shared" si="0"/>
        <v>982</v>
      </c>
      <c r="P14" s="13">
        <f t="shared" si="0"/>
        <v>1000</v>
      </c>
      <c r="Q14" s="13">
        <f t="shared" si="0"/>
        <v>42</v>
      </c>
      <c r="S14" s="1">
        <f>B24-B14</f>
        <v>21.999999999999996</v>
      </c>
    </row>
    <row r="15" spans="1:20">
      <c r="A15" s="30" t="s">
        <v>6</v>
      </c>
      <c r="B15" s="12">
        <f>F11</f>
        <v>12</v>
      </c>
      <c r="E15" s="13">
        <f>1-F14</f>
        <v>1</v>
      </c>
      <c r="F15" s="13">
        <v>0</v>
      </c>
      <c r="G15" s="32">
        <v>1</v>
      </c>
      <c r="H15" s="32">
        <v>1</v>
      </c>
      <c r="I15" s="32">
        <v>0</v>
      </c>
      <c r="K15" s="1">
        <f>B4</f>
        <v>10</v>
      </c>
      <c r="M15" s="13">
        <f t="shared" si="0"/>
        <v>1000</v>
      </c>
      <c r="N15" s="13">
        <f t="shared" si="0"/>
        <v>10</v>
      </c>
      <c r="O15" s="13">
        <f t="shared" si="0"/>
        <v>962</v>
      </c>
      <c r="P15" s="13">
        <f t="shared" si="0"/>
        <v>980</v>
      </c>
      <c r="Q15" s="13">
        <f t="shared" si="0"/>
        <v>22</v>
      </c>
      <c r="S15" s="1">
        <f>B25-B15</f>
        <v>16.000000000000011</v>
      </c>
    </row>
    <row r="16" spans="1:20">
      <c r="A16" s="30" t="s">
        <v>7</v>
      </c>
      <c r="B16" s="12">
        <f>G11</f>
        <v>60</v>
      </c>
      <c r="E16" s="13">
        <f>1-G14</f>
        <v>0</v>
      </c>
      <c r="F16" s="13">
        <f>1-G15</f>
        <v>0</v>
      </c>
      <c r="G16" s="13">
        <v>0</v>
      </c>
      <c r="H16" s="32">
        <v>0</v>
      </c>
      <c r="I16" s="32">
        <v>0</v>
      </c>
      <c r="K16" s="1">
        <f>B5</f>
        <v>8</v>
      </c>
      <c r="M16" s="13">
        <f t="shared" si="0"/>
        <v>46</v>
      </c>
      <c r="N16" s="13">
        <f t="shared" si="0"/>
        <v>56</v>
      </c>
      <c r="O16" s="13">
        <f t="shared" si="0"/>
        <v>8</v>
      </c>
      <c r="P16" s="13">
        <f t="shared" si="0"/>
        <v>26</v>
      </c>
      <c r="Q16" s="13">
        <f t="shared" si="0"/>
        <v>68</v>
      </c>
      <c r="S16" s="1">
        <f>B26-B16</f>
        <v>12</v>
      </c>
    </row>
    <row r="17" spans="1:19">
      <c r="A17" s="30" t="s">
        <v>8</v>
      </c>
      <c r="B17" s="12">
        <f>H11</f>
        <v>42</v>
      </c>
      <c r="E17" s="13">
        <f>1-H14</f>
        <v>0</v>
      </c>
      <c r="F17" s="13">
        <f>1-H15</f>
        <v>0</v>
      </c>
      <c r="G17" s="13">
        <f>1-H16</f>
        <v>1</v>
      </c>
      <c r="H17" s="13">
        <v>0</v>
      </c>
      <c r="I17" s="32">
        <v>0</v>
      </c>
      <c r="K17" s="1">
        <f>B6</f>
        <v>18</v>
      </c>
      <c r="M17" s="13">
        <f t="shared" si="0"/>
        <v>38</v>
      </c>
      <c r="N17" s="13">
        <f t="shared" si="0"/>
        <v>48</v>
      </c>
      <c r="O17" s="13">
        <f t="shared" si="0"/>
        <v>1000</v>
      </c>
      <c r="P17" s="13">
        <f t="shared" si="0"/>
        <v>18</v>
      </c>
      <c r="Q17" s="13">
        <f t="shared" si="0"/>
        <v>60</v>
      </c>
      <c r="S17" s="1">
        <f>B27-B17</f>
        <v>18</v>
      </c>
    </row>
    <row r="18" spans="1:19">
      <c r="A18" s="30" t="s">
        <v>9</v>
      </c>
      <c r="B18" s="14">
        <f>I11</f>
        <v>0</v>
      </c>
      <c r="E18" s="13">
        <f>1-I14</f>
        <v>1</v>
      </c>
      <c r="F18" s="13">
        <f>1-I15</f>
        <v>1</v>
      </c>
      <c r="G18" s="13">
        <f>1-I16</f>
        <v>1</v>
      </c>
      <c r="H18" s="13">
        <f>1-I17</f>
        <v>1</v>
      </c>
      <c r="I18" s="13">
        <v>0</v>
      </c>
      <c r="K18" s="1">
        <f>B7</f>
        <v>12</v>
      </c>
      <c r="M18" s="13">
        <f t="shared" si="0"/>
        <v>990</v>
      </c>
      <c r="N18" s="13">
        <f t="shared" si="0"/>
        <v>1000</v>
      </c>
      <c r="O18" s="13">
        <f t="shared" si="0"/>
        <v>952</v>
      </c>
      <c r="P18" s="13">
        <f t="shared" si="0"/>
        <v>970</v>
      </c>
      <c r="Q18" s="13">
        <f t="shared" si="0"/>
        <v>12</v>
      </c>
      <c r="S18" s="1">
        <f>B28-B18</f>
        <v>12.000000000000014</v>
      </c>
    </row>
    <row r="20" spans="1:19">
      <c r="E20" s="31" t="s">
        <v>10</v>
      </c>
      <c r="F20" s="31" t="s">
        <v>11</v>
      </c>
      <c r="G20" s="31" t="s">
        <v>12</v>
      </c>
      <c r="H20" s="31" t="s">
        <v>13</v>
      </c>
      <c r="I20" s="31" t="s">
        <v>14</v>
      </c>
    </row>
    <row r="21" spans="1:19">
      <c r="E21" s="34">
        <v>44</v>
      </c>
      <c r="F21" s="34">
        <v>28.000000000000011</v>
      </c>
      <c r="G21" s="34">
        <v>72</v>
      </c>
      <c r="H21" s="34">
        <v>60</v>
      </c>
      <c r="I21" s="34">
        <v>12.000000000000014</v>
      </c>
    </row>
    <row r="23" spans="1:19">
      <c r="D23" s="1" t="s">
        <v>16</v>
      </c>
      <c r="E23" s="33" t="s">
        <v>35</v>
      </c>
      <c r="F23" s="33"/>
      <c r="K23" s="1" t="s">
        <v>30</v>
      </c>
      <c r="M23" s="33" t="s">
        <v>36</v>
      </c>
      <c r="N23" s="33"/>
      <c r="S23" s="12" t="s">
        <v>24</v>
      </c>
    </row>
    <row r="24" spans="1:19">
      <c r="A24" s="31" t="s">
        <v>10</v>
      </c>
      <c r="B24" s="12">
        <f>E21</f>
        <v>44</v>
      </c>
      <c r="E24" s="13">
        <v>0</v>
      </c>
      <c r="F24" s="32">
        <v>0</v>
      </c>
      <c r="G24" s="32">
        <v>1</v>
      </c>
      <c r="H24" s="32">
        <v>1</v>
      </c>
      <c r="I24" s="32">
        <v>0</v>
      </c>
      <c r="K24" s="1">
        <f>C3</f>
        <v>16</v>
      </c>
      <c r="M24" s="13">
        <f>$B24-E$21+$B$10*E24+$K24</f>
        <v>16</v>
      </c>
      <c r="N24" s="13">
        <f t="shared" ref="N24:Q28" si="1">$B24-F$21+$B$10*F24+$K24</f>
        <v>31.999999999999989</v>
      </c>
      <c r="O24" s="13">
        <f t="shared" si="1"/>
        <v>988</v>
      </c>
      <c r="P24" s="13">
        <f t="shared" si="1"/>
        <v>1000</v>
      </c>
      <c r="Q24" s="13">
        <f t="shared" si="1"/>
        <v>47.999999999999986</v>
      </c>
      <c r="S24" s="1">
        <f>D3</f>
        <v>48</v>
      </c>
    </row>
    <row r="25" spans="1:19">
      <c r="A25" s="31" t="s">
        <v>11</v>
      </c>
      <c r="B25" s="12">
        <f>F21</f>
        <v>28.000000000000011</v>
      </c>
      <c r="E25" s="13">
        <f>1-F24</f>
        <v>1</v>
      </c>
      <c r="F25" s="13">
        <v>0</v>
      </c>
      <c r="G25" s="32">
        <v>1</v>
      </c>
      <c r="H25" s="32">
        <v>1</v>
      </c>
      <c r="I25" s="32">
        <v>0</v>
      </c>
      <c r="K25" s="1">
        <f>C4</f>
        <v>16</v>
      </c>
      <c r="M25" s="13">
        <f>$B25-E$21+$B$10*E25+$K25</f>
        <v>1000</v>
      </c>
      <c r="N25" s="13">
        <f t="shared" si="1"/>
        <v>16</v>
      </c>
      <c r="O25" s="13">
        <f t="shared" si="1"/>
        <v>972</v>
      </c>
      <c r="P25" s="13">
        <f t="shared" si="1"/>
        <v>984</v>
      </c>
      <c r="Q25" s="13">
        <f t="shared" si="1"/>
        <v>31.999999999999996</v>
      </c>
      <c r="S25" s="1">
        <f>D4</f>
        <v>72</v>
      </c>
    </row>
    <row r="26" spans="1:19">
      <c r="A26" s="31" t="s">
        <v>12</v>
      </c>
      <c r="B26" s="12">
        <f>G21</f>
        <v>72</v>
      </c>
      <c r="E26" s="13">
        <f>1-G24</f>
        <v>0</v>
      </c>
      <c r="F26" s="13">
        <f>1-G25</f>
        <v>0</v>
      </c>
      <c r="G26" s="13">
        <v>0</v>
      </c>
      <c r="H26" s="32">
        <v>0</v>
      </c>
      <c r="I26" s="32">
        <v>0</v>
      </c>
      <c r="K26" s="1">
        <f>C5</f>
        <v>24</v>
      </c>
      <c r="M26" s="13">
        <f>$B26-E$21+$B$10*E26+$K26</f>
        <v>52</v>
      </c>
      <c r="N26" s="13">
        <f t="shared" si="1"/>
        <v>67.999999999999986</v>
      </c>
      <c r="O26" s="13">
        <f t="shared" si="1"/>
        <v>24</v>
      </c>
      <c r="P26" s="13">
        <f t="shared" si="1"/>
        <v>36</v>
      </c>
      <c r="Q26" s="13">
        <f t="shared" si="1"/>
        <v>83.999999999999986</v>
      </c>
      <c r="S26" s="1">
        <f>D5</f>
        <v>72</v>
      </c>
    </row>
    <row r="27" spans="1:19">
      <c r="A27" s="31" t="s">
        <v>13</v>
      </c>
      <c r="B27" s="12">
        <f>H21</f>
        <v>60</v>
      </c>
      <c r="E27" s="13">
        <f>1-H24</f>
        <v>0</v>
      </c>
      <c r="F27" s="13">
        <f>1-H25</f>
        <v>0</v>
      </c>
      <c r="G27" s="13">
        <f>1-H26</f>
        <v>1</v>
      </c>
      <c r="H27" s="13">
        <v>0</v>
      </c>
      <c r="I27" s="32">
        <v>0</v>
      </c>
      <c r="K27" s="1">
        <f>C6</f>
        <v>12</v>
      </c>
      <c r="M27" s="13">
        <f>$B27-E$21+$B$10*E27+$K27</f>
        <v>28</v>
      </c>
      <c r="N27" s="13">
        <f t="shared" si="1"/>
        <v>43.999999999999986</v>
      </c>
      <c r="O27" s="13">
        <f t="shared" si="1"/>
        <v>1000</v>
      </c>
      <c r="P27" s="13">
        <f t="shared" si="1"/>
        <v>12</v>
      </c>
      <c r="Q27" s="13">
        <f t="shared" si="1"/>
        <v>59.999999999999986</v>
      </c>
      <c r="S27" s="1">
        <f>D6</f>
        <v>48</v>
      </c>
    </row>
    <row r="28" spans="1:19">
      <c r="A28" s="31" t="s">
        <v>14</v>
      </c>
      <c r="B28" s="12">
        <f>I21</f>
        <v>12.000000000000014</v>
      </c>
      <c r="E28" s="13">
        <f>1-I24</f>
        <v>1</v>
      </c>
      <c r="F28" s="13">
        <f>1-I25</f>
        <v>1</v>
      </c>
      <c r="G28" s="13">
        <f>1-I26</f>
        <v>1</v>
      </c>
      <c r="H28" s="13">
        <f>1-I27</f>
        <v>1</v>
      </c>
      <c r="I28" s="13">
        <v>0</v>
      </c>
      <c r="K28" s="1">
        <f>C7</f>
        <v>16</v>
      </c>
      <c r="M28" s="13">
        <f>$B28-E$21+$B$10*E28+$K28</f>
        <v>984</v>
      </c>
      <c r="N28" s="13">
        <f t="shared" si="1"/>
        <v>1000</v>
      </c>
      <c r="O28" s="13">
        <f t="shared" si="1"/>
        <v>956</v>
      </c>
      <c r="P28" s="13">
        <f t="shared" si="1"/>
        <v>968</v>
      </c>
      <c r="Q28" s="13">
        <f t="shared" si="1"/>
        <v>16</v>
      </c>
      <c r="S28" s="1">
        <f>D7</f>
        <v>48</v>
      </c>
    </row>
    <row r="31" spans="1:19">
      <c r="M31" s="33" t="s">
        <v>17</v>
      </c>
      <c r="N31" s="33" t="s">
        <v>18</v>
      </c>
      <c r="O31" s="33" t="s">
        <v>38</v>
      </c>
      <c r="P31" s="33" t="s">
        <v>39</v>
      </c>
    </row>
    <row r="32" spans="1:19">
      <c r="M32" s="32">
        <v>12.000000000000004</v>
      </c>
      <c r="N32" s="32">
        <v>0</v>
      </c>
      <c r="O32" s="1">
        <f>B24-M32+N32</f>
        <v>31.999999999999996</v>
      </c>
      <c r="P32" s="1">
        <f>S24-K24</f>
        <v>32</v>
      </c>
    </row>
    <row r="33" spans="12:16">
      <c r="M33" s="32">
        <v>0</v>
      </c>
      <c r="N33" s="32">
        <v>27.999999999999986</v>
      </c>
      <c r="O33" s="1">
        <f>B25-M33+N33</f>
        <v>56</v>
      </c>
      <c r="P33" s="1">
        <f>S25-K25</f>
        <v>56</v>
      </c>
    </row>
    <row r="34" spans="12:16">
      <c r="M34" s="32">
        <v>24</v>
      </c>
      <c r="N34" s="32">
        <v>0</v>
      </c>
      <c r="O34" s="1">
        <f>B26-M34+N34</f>
        <v>48</v>
      </c>
      <c r="P34" s="1">
        <f>S26-K26</f>
        <v>48</v>
      </c>
    </row>
    <row r="35" spans="12:16">
      <c r="M35" s="32">
        <v>24.000000000000004</v>
      </c>
      <c r="N35" s="32">
        <v>0</v>
      </c>
      <c r="O35" s="1">
        <f>B27-M35+N35</f>
        <v>36</v>
      </c>
      <c r="P35" s="1">
        <f>S27-K27</f>
        <v>36</v>
      </c>
    </row>
    <row r="36" spans="12:16">
      <c r="M36" s="32">
        <v>0</v>
      </c>
      <c r="N36" s="32">
        <v>19.999999999999986</v>
      </c>
      <c r="O36" s="1">
        <f>B28-M36+N36</f>
        <v>32</v>
      </c>
      <c r="P36" s="1">
        <f>S28-K28</f>
        <v>32</v>
      </c>
    </row>
    <row r="37" spans="12:16">
      <c r="L37" s="1" t="s">
        <v>32</v>
      </c>
    </row>
    <row r="38" spans="12:16">
      <c r="L38" s="35" t="s">
        <v>19</v>
      </c>
      <c r="M38" s="35">
        <v>24.000000000000004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B1A5-7F49-41D6-AB37-15309AFF1BAB}">
  <dimension ref="A1:U38"/>
  <sheetViews>
    <sheetView tabSelected="1" zoomScale="70" zoomScaleNormal="70" workbookViewId="0">
      <selection activeCell="L38" sqref="L38"/>
    </sheetView>
  </sheetViews>
  <sheetFormatPr defaultRowHeight="14.25"/>
  <cols>
    <col min="1" max="1" width="9.140625" style="1"/>
    <col min="2" max="2" width="16.140625" style="1" bestFit="1" customWidth="1"/>
    <col min="3" max="3" width="14.85546875" style="1" bestFit="1" customWidth="1"/>
    <col min="4" max="4" width="18" style="1" bestFit="1" customWidth="1"/>
    <col min="5" max="5" width="22.42578125" style="1" customWidth="1"/>
    <col min="6" max="7" width="13.7109375" style="1" bestFit="1" customWidth="1"/>
    <col min="8" max="11" width="9.140625" style="1"/>
    <col min="12" max="12" width="14.140625" style="1" bestFit="1" customWidth="1"/>
    <col min="13" max="14" width="9.140625" style="1"/>
    <col min="15" max="15" width="14.42578125" style="1" bestFit="1" customWidth="1"/>
    <col min="16" max="16" width="12.7109375" style="1" bestFit="1" customWidth="1"/>
    <col min="17" max="21" width="9.140625" style="1"/>
  </cols>
  <sheetData>
    <row r="1" spans="1:20" ht="15">
      <c r="A1" s="26" t="s">
        <v>21</v>
      </c>
      <c r="B1" s="27" t="s">
        <v>22</v>
      </c>
      <c r="C1" s="27" t="s">
        <v>23</v>
      </c>
      <c r="D1" s="27" t="s">
        <v>24</v>
      </c>
      <c r="E1" s="27" t="s">
        <v>25</v>
      </c>
      <c r="F1" s="24"/>
      <c r="G1" s="24" t="s">
        <v>3</v>
      </c>
      <c r="H1" s="36" t="s">
        <v>40</v>
      </c>
    </row>
    <row r="2" spans="1:20" ht="15.75" thickBot="1">
      <c r="A2" s="28" t="s">
        <v>1</v>
      </c>
      <c r="B2" s="29" t="s">
        <v>0</v>
      </c>
      <c r="C2" s="29" t="s">
        <v>0</v>
      </c>
      <c r="D2" s="29" t="s">
        <v>0</v>
      </c>
      <c r="E2" s="29" t="s">
        <v>26</v>
      </c>
      <c r="F2" s="24"/>
      <c r="G2" s="24" t="s">
        <v>4</v>
      </c>
      <c r="H2" s="36" t="s">
        <v>28</v>
      </c>
    </row>
    <row r="3" spans="1:20">
      <c r="A3" s="6">
        <v>1</v>
      </c>
      <c r="B3" s="6">
        <v>20</v>
      </c>
      <c r="C3" s="6">
        <v>16</v>
      </c>
      <c r="D3" s="6">
        <v>48</v>
      </c>
      <c r="E3" s="13">
        <v>20</v>
      </c>
    </row>
    <row r="4" spans="1:20">
      <c r="A4" s="6">
        <v>2</v>
      </c>
      <c r="B4" s="6">
        <v>10</v>
      </c>
      <c r="C4" s="6">
        <v>16</v>
      </c>
      <c r="D4" s="6">
        <v>72</v>
      </c>
      <c r="E4" s="13">
        <v>30</v>
      </c>
    </row>
    <row r="5" spans="1:20">
      <c r="A5" s="6">
        <v>3</v>
      </c>
      <c r="B5" s="6">
        <v>8</v>
      </c>
      <c r="C5" s="6">
        <v>24</v>
      </c>
      <c r="D5" s="6">
        <v>72</v>
      </c>
      <c r="E5" s="13">
        <v>35</v>
      </c>
    </row>
    <row r="6" spans="1:20">
      <c r="A6" s="6">
        <v>4</v>
      </c>
      <c r="B6" s="6">
        <v>18</v>
      </c>
      <c r="C6" s="6">
        <v>12</v>
      </c>
      <c r="D6" s="6">
        <v>48</v>
      </c>
      <c r="E6" s="13">
        <v>10</v>
      </c>
    </row>
    <row r="7" spans="1:20">
      <c r="A7" s="6">
        <v>5</v>
      </c>
      <c r="B7" s="6">
        <v>12</v>
      </c>
      <c r="C7" s="6">
        <v>16</v>
      </c>
      <c r="D7" s="6">
        <v>48</v>
      </c>
      <c r="E7" s="13">
        <v>15</v>
      </c>
    </row>
    <row r="10" spans="1:20">
      <c r="A10" s="1" t="s">
        <v>2</v>
      </c>
      <c r="B10" s="11">
        <v>1000</v>
      </c>
      <c r="E10" s="30" t="s">
        <v>5</v>
      </c>
      <c r="F10" s="30" t="s">
        <v>6</v>
      </c>
      <c r="G10" s="30" t="s">
        <v>7</v>
      </c>
      <c r="H10" s="30" t="s">
        <v>8</v>
      </c>
      <c r="I10" s="30" t="s">
        <v>9</v>
      </c>
    </row>
    <row r="11" spans="1:20">
      <c r="E11" s="34">
        <v>7.9999999997589875</v>
      </c>
      <c r="F11" s="34">
        <v>47.999999999744382</v>
      </c>
      <c r="G11" s="34">
        <v>0</v>
      </c>
      <c r="H11" s="34">
        <v>29.999999999738723</v>
      </c>
      <c r="I11" s="34">
        <v>57.999999997620428</v>
      </c>
    </row>
    <row r="13" spans="1:20">
      <c r="D13" s="1" t="s">
        <v>15</v>
      </c>
      <c r="E13" s="33" t="s">
        <v>34</v>
      </c>
      <c r="F13" s="33"/>
      <c r="K13" s="1" t="s">
        <v>29</v>
      </c>
      <c r="M13" s="33" t="s">
        <v>31</v>
      </c>
      <c r="N13" s="33"/>
      <c r="S13" s="33" t="s">
        <v>37</v>
      </c>
      <c r="T13" s="33"/>
    </row>
    <row r="14" spans="1:20">
      <c r="A14" s="30" t="s">
        <v>5</v>
      </c>
      <c r="B14" s="12">
        <f>E11</f>
        <v>7.9999999997589875</v>
      </c>
      <c r="E14" s="13">
        <v>0</v>
      </c>
      <c r="F14" s="32">
        <v>1</v>
      </c>
      <c r="G14" s="32">
        <v>0</v>
      </c>
      <c r="H14" s="32">
        <v>1</v>
      </c>
      <c r="I14" s="32">
        <v>1</v>
      </c>
      <c r="K14" s="1">
        <f>B3</f>
        <v>20</v>
      </c>
      <c r="M14" s="13">
        <f t="shared" ref="M14:Q18" si="0">$B14-E$11+$B$10*E14+$K14</f>
        <v>20</v>
      </c>
      <c r="N14" s="13">
        <f t="shared" si="0"/>
        <v>980.00000000001455</v>
      </c>
      <c r="O14" s="13">
        <f t="shared" si="0"/>
        <v>27.999999999758987</v>
      </c>
      <c r="P14" s="13">
        <f t="shared" si="0"/>
        <v>998.00000000002024</v>
      </c>
      <c r="Q14" s="13">
        <f t="shared" si="0"/>
        <v>970.00000000213856</v>
      </c>
      <c r="S14" s="1">
        <f>B24-B14</f>
        <v>24.000000000017646</v>
      </c>
    </row>
    <row r="15" spans="1:20">
      <c r="A15" s="30" t="s">
        <v>6</v>
      </c>
      <c r="B15" s="12">
        <f>F11</f>
        <v>47.999999999744382</v>
      </c>
      <c r="E15" s="13">
        <f>1-F14</f>
        <v>0</v>
      </c>
      <c r="F15" s="13">
        <v>0</v>
      </c>
      <c r="G15" s="32">
        <v>0</v>
      </c>
      <c r="H15" s="32">
        <v>0</v>
      </c>
      <c r="I15" s="32">
        <v>1</v>
      </c>
      <c r="K15" s="1">
        <f>B4</f>
        <v>10</v>
      </c>
      <c r="M15" s="13">
        <f t="shared" si="0"/>
        <v>49.999999999985391</v>
      </c>
      <c r="N15" s="13">
        <f t="shared" si="0"/>
        <v>10</v>
      </c>
      <c r="O15" s="13">
        <f t="shared" si="0"/>
        <v>57.999999999744382</v>
      </c>
      <c r="P15" s="13">
        <f t="shared" si="0"/>
        <v>28.000000000005659</v>
      </c>
      <c r="Q15" s="13">
        <f t="shared" si="0"/>
        <v>1000.0000000021239</v>
      </c>
      <c r="S15" s="1">
        <f>B25-B15</f>
        <v>11.999999999927923</v>
      </c>
    </row>
    <row r="16" spans="1:20">
      <c r="A16" s="30" t="s">
        <v>7</v>
      </c>
      <c r="B16" s="12">
        <f>G11</f>
        <v>0</v>
      </c>
      <c r="E16" s="13">
        <f>1-G14</f>
        <v>1</v>
      </c>
      <c r="F16" s="13">
        <f>1-G15</f>
        <v>1</v>
      </c>
      <c r="G16" s="13">
        <v>0</v>
      </c>
      <c r="H16" s="32">
        <v>1</v>
      </c>
      <c r="I16" s="32">
        <v>1</v>
      </c>
      <c r="K16" s="1">
        <f>B5</f>
        <v>8</v>
      </c>
      <c r="M16" s="13">
        <f t="shared" si="0"/>
        <v>1000.000000000241</v>
      </c>
      <c r="N16" s="13">
        <f t="shared" si="0"/>
        <v>960.00000000025557</v>
      </c>
      <c r="O16" s="13">
        <f t="shared" si="0"/>
        <v>8</v>
      </c>
      <c r="P16" s="13">
        <f t="shared" si="0"/>
        <v>978.00000000026125</v>
      </c>
      <c r="Q16" s="13">
        <f t="shared" si="0"/>
        <v>950.00000000237958</v>
      </c>
      <c r="S16" s="1">
        <f>B26-B16</f>
        <v>7.9999999999256488</v>
      </c>
    </row>
    <row r="17" spans="1:19">
      <c r="A17" s="30" t="s">
        <v>8</v>
      </c>
      <c r="B17" s="12">
        <f>H11</f>
        <v>29.999999999738723</v>
      </c>
      <c r="E17" s="13">
        <f>1-H14</f>
        <v>0</v>
      </c>
      <c r="F17" s="13">
        <f>1-H15</f>
        <v>1</v>
      </c>
      <c r="G17" s="13">
        <f>1-H16</f>
        <v>0</v>
      </c>
      <c r="H17" s="13">
        <v>0</v>
      </c>
      <c r="I17" s="32">
        <v>1</v>
      </c>
      <c r="K17" s="1">
        <f>B6</f>
        <v>18</v>
      </c>
      <c r="M17" s="13">
        <f t="shared" si="0"/>
        <v>39.999999999979735</v>
      </c>
      <c r="N17" s="13">
        <f t="shared" si="0"/>
        <v>999.99999999999432</v>
      </c>
      <c r="O17" s="13">
        <f t="shared" si="0"/>
        <v>47.999999999738719</v>
      </c>
      <c r="P17" s="13">
        <f t="shared" si="0"/>
        <v>18</v>
      </c>
      <c r="Q17" s="13">
        <f t="shared" si="0"/>
        <v>990.00000000211833</v>
      </c>
      <c r="S17" s="1">
        <f>B27-B17</f>
        <v>18.000000000001815</v>
      </c>
    </row>
    <row r="18" spans="1:19">
      <c r="A18" s="30" t="s">
        <v>9</v>
      </c>
      <c r="B18" s="12">
        <f>I11</f>
        <v>57.999999997620428</v>
      </c>
      <c r="E18" s="13">
        <f>1-I14</f>
        <v>0</v>
      </c>
      <c r="F18" s="13">
        <f>1-I15</f>
        <v>0</v>
      </c>
      <c r="G18" s="13">
        <f>1-I16</f>
        <v>0</v>
      </c>
      <c r="H18" s="13">
        <f>1-I17</f>
        <v>0</v>
      </c>
      <c r="I18" s="13">
        <v>0</v>
      </c>
      <c r="K18" s="1">
        <f>B7</f>
        <v>12</v>
      </c>
      <c r="M18" s="13">
        <f t="shared" si="0"/>
        <v>61.999999997861437</v>
      </c>
      <c r="N18" s="13">
        <f t="shared" si="0"/>
        <v>21.999999997876046</v>
      </c>
      <c r="O18" s="13">
        <f t="shared" si="0"/>
        <v>69.999999997620421</v>
      </c>
      <c r="P18" s="13">
        <f t="shared" si="0"/>
        <v>39.999999997881702</v>
      </c>
      <c r="Q18" s="13">
        <f t="shared" si="0"/>
        <v>12</v>
      </c>
      <c r="S18" s="1">
        <f>B28-B18</f>
        <v>18.000000001898449</v>
      </c>
    </row>
    <row r="20" spans="1:19">
      <c r="E20" s="31" t="s">
        <v>10</v>
      </c>
      <c r="F20" s="31" t="s">
        <v>11</v>
      </c>
      <c r="G20" s="31" t="s">
        <v>12</v>
      </c>
      <c r="H20" s="31" t="s">
        <v>13</v>
      </c>
      <c r="I20" s="31" t="s">
        <v>14</v>
      </c>
    </row>
    <row r="21" spans="1:19">
      <c r="E21" s="34">
        <v>31.999999999776634</v>
      </c>
      <c r="F21" s="34">
        <v>59.999999999672305</v>
      </c>
      <c r="G21" s="34">
        <v>7.9999999999256488</v>
      </c>
      <c r="H21" s="34">
        <v>47.999999999740538</v>
      </c>
      <c r="I21" s="34">
        <v>75.999999999518877</v>
      </c>
    </row>
    <row r="23" spans="1:19">
      <c r="D23" s="1" t="s">
        <v>16</v>
      </c>
      <c r="E23" s="33" t="s">
        <v>35</v>
      </c>
      <c r="F23" s="33"/>
      <c r="K23" s="1" t="s">
        <v>30</v>
      </c>
      <c r="M23" s="33" t="s">
        <v>36</v>
      </c>
      <c r="N23" s="33"/>
      <c r="S23" s="12" t="s">
        <v>24</v>
      </c>
    </row>
    <row r="24" spans="1:19">
      <c r="A24" s="31" t="s">
        <v>10</v>
      </c>
      <c r="B24" s="12">
        <f>E21</f>
        <v>31.999999999776634</v>
      </c>
      <c r="E24" s="13">
        <v>0</v>
      </c>
      <c r="F24" s="32">
        <v>1</v>
      </c>
      <c r="G24" s="32">
        <v>0</v>
      </c>
      <c r="H24" s="32">
        <v>1</v>
      </c>
      <c r="I24" s="32">
        <v>1</v>
      </c>
      <c r="K24" s="1">
        <f>C3</f>
        <v>16</v>
      </c>
      <c r="M24" s="13">
        <f t="shared" ref="M24:Q28" si="1">$B24-E$21+$B$10*E24+$K24</f>
        <v>16</v>
      </c>
      <c r="N24" s="13">
        <f t="shared" si="1"/>
        <v>988.00000000010436</v>
      </c>
      <c r="O24" s="13">
        <f t="shared" si="1"/>
        <v>39.999999999850985</v>
      </c>
      <c r="P24" s="13">
        <f t="shared" si="1"/>
        <v>1000.0000000000362</v>
      </c>
      <c r="Q24" s="13">
        <f t="shared" si="1"/>
        <v>972.00000000025773</v>
      </c>
      <c r="S24" s="1">
        <f>D3</f>
        <v>48</v>
      </c>
    </row>
    <row r="25" spans="1:19">
      <c r="A25" s="31" t="s">
        <v>11</v>
      </c>
      <c r="B25" s="12">
        <f>F21</f>
        <v>59.999999999672305</v>
      </c>
      <c r="E25" s="13">
        <f>1-F24</f>
        <v>0</v>
      </c>
      <c r="F25" s="13">
        <v>0</v>
      </c>
      <c r="G25" s="32">
        <v>0</v>
      </c>
      <c r="H25" s="32">
        <v>0</v>
      </c>
      <c r="I25" s="32">
        <v>1</v>
      </c>
      <c r="K25" s="1">
        <f>C4</f>
        <v>16</v>
      </c>
      <c r="M25" s="13">
        <f t="shared" si="1"/>
        <v>43.999999999895671</v>
      </c>
      <c r="N25" s="13">
        <f t="shared" si="1"/>
        <v>16</v>
      </c>
      <c r="O25" s="13">
        <f t="shared" si="1"/>
        <v>67.999999999746649</v>
      </c>
      <c r="P25" s="13">
        <f t="shared" si="1"/>
        <v>27.999999999931767</v>
      </c>
      <c r="Q25" s="13">
        <f t="shared" si="1"/>
        <v>1000.0000000001535</v>
      </c>
      <c r="S25" s="1">
        <f>D4</f>
        <v>72</v>
      </c>
    </row>
    <row r="26" spans="1:19">
      <c r="A26" s="31" t="s">
        <v>12</v>
      </c>
      <c r="B26" s="12">
        <f>G21</f>
        <v>7.9999999999256488</v>
      </c>
      <c r="E26" s="13">
        <f>1-G24</f>
        <v>1</v>
      </c>
      <c r="F26" s="13">
        <f>1-G25</f>
        <v>1</v>
      </c>
      <c r="G26" s="13">
        <v>0</v>
      </c>
      <c r="H26" s="32">
        <v>1</v>
      </c>
      <c r="I26" s="32">
        <v>1</v>
      </c>
      <c r="K26" s="1">
        <f>C5</f>
        <v>24</v>
      </c>
      <c r="M26" s="13">
        <f t="shared" si="1"/>
        <v>1000.000000000149</v>
      </c>
      <c r="N26" s="13">
        <f t="shared" si="1"/>
        <v>972.00000000025329</v>
      </c>
      <c r="O26" s="13">
        <f t="shared" si="1"/>
        <v>24</v>
      </c>
      <c r="P26" s="13">
        <f t="shared" si="1"/>
        <v>984.00000000018508</v>
      </c>
      <c r="Q26" s="13">
        <f t="shared" si="1"/>
        <v>956.00000000040677</v>
      </c>
      <c r="S26" s="1">
        <f>D5</f>
        <v>72</v>
      </c>
    </row>
    <row r="27" spans="1:19">
      <c r="A27" s="31" t="s">
        <v>13</v>
      </c>
      <c r="B27" s="12">
        <f>H21</f>
        <v>47.999999999740538</v>
      </c>
      <c r="E27" s="13">
        <f>1-H24</f>
        <v>0</v>
      </c>
      <c r="F27" s="13">
        <f>1-H25</f>
        <v>1</v>
      </c>
      <c r="G27" s="13">
        <f>1-H26</f>
        <v>0</v>
      </c>
      <c r="H27" s="13">
        <v>0</v>
      </c>
      <c r="I27" s="32">
        <v>1</v>
      </c>
      <c r="K27" s="1">
        <f>C6</f>
        <v>12</v>
      </c>
      <c r="M27" s="13">
        <f t="shared" si="1"/>
        <v>27.999999999963904</v>
      </c>
      <c r="N27" s="13">
        <f t="shared" si="1"/>
        <v>1000.0000000000682</v>
      </c>
      <c r="O27" s="13">
        <f t="shared" si="1"/>
        <v>51.999999999814889</v>
      </c>
      <c r="P27" s="13">
        <f t="shared" si="1"/>
        <v>12</v>
      </c>
      <c r="Q27" s="13">
        <f t="shared" si="1"/>
        <v>984.00000000022169</v>
      </c>
      <c r="S27" s="1">
        <f>D6</f>
        <v>48</v>
      </c>
    </row>
    <row r="28" spans="1:19">
      <c r="A28" s="31" t="s">
        <v>14</v>
      </c>
      <c r="B28" s="12">
        <f>I21</f>
        <v>75.999999999518877</v>
      </c>
      <c r="E28" s="13">
        <f>1-I24</f>
        <v>0</v>
      </c>
      <c r="F28" s="13">
        <f>1-I25</f>
        <v>0</v>
      </c>
      <c r="G28" s="13">
        <f>1-I26</f>
        <v>0</v>
      </c>
      <c r="H28" s="13">
        <f>1-I27</f>
        <v>0</v>
      </c>
      <c r="I28" s="13">
        <v>0</v>
      </c>
      <c r="K28" s="1">
        <f>C7</f>
        <v>16</v>
      </c>
      <c r="M28" s="13">
        <f t="shared" si="1"/>
        <v>59.999999999742244</v>
      </c>
      <c r="N28" s="13">
        <f t="shared" si="1"/>
        <v>31.999999999846573</v>
      </c>
      <c r="O28" s="13">
        <f t="shared" si="1"/>
        <v>83.999999999593228</v>
      </c>
      <c r="P28" s="13">
        <f t="shared" si="1"/>
        <v>43.999999999778339</v>
      </c>
      <c r="Q28" s="13">
        <f t="shared" si="1"/>
        <v>16</v>
      </c>
      <c r="S28" s="1">
        <f>D7</f>
        <v>48</v>
      </c>
    </row>
    <row r="31" spans="1:19">
      <c r="L31" s="1" t="s">
        <v>20</v>
      </c>
      <c r="M31" s="33" t="s">
        <v>17</v>
      </c>
      <c r="N31" s="33" t="s">
        <v>18</v>
      </c>
      <c r="O31" s="33" t="s">
        <v>38</v>
      </c>
      <c r="P31" s="33" t="s">
        <v>39</v>
      </c>
    </row>
    <row r="32" spans="1:19">
      <c r="L32" s="32">
        <f>E3*M32</f>
        <v>0</v>
      </c>
      <c r="M32" s="32">
        <v>0</v>
      </c>
      <c r="N32" s="32">
        <v>1.882334288443256E-10</v>
      </c>
      <c r="O32" s="1">
        <f>B24-M32+N32</f>
        <v>31.999999999964867</v>
      </c>
      <c r="P32" s="1">
        <f>S24-K24</f>
        <v>32</v>
      </c>
    </row>
    <row r="33" spans="12:16">
      <c r="L33" s="32">
        <f>E4*M33</f>
        <v>119.99999999065066</v>
      </c>
      <c r="M33" s="32">
        <v>3.9999999996883555</v>
      </c>
      <c r="N33" s="32">
        <v>0</v>
      </c>
      <c r="O33" s="1">
        <f>B25-M33+N33</f>
        <v>55.999999999983949</v>
      </c>
      <c r="P33" s="1">
        <f>S25-K25</f>
        <v>56</v>
      </c>
    </row>
    <row r="34" spans="12:16">
      <c r="L34" s="32">
        <f>E5*M34</f>
        <v>0</v>
      </c>
      <c r="M34" s="32">
        <v>0</v>
      </c>
      <c r="N34" s="32">
        <v>39.999999998737394</v>
      </c>
      <c r="O34" s="1">
        <f>B26-M34+N34</f>
        <v>47.999999998663043</v>
      </c>
      <c r="P34" s="1">
        <f>S26-K26</f>
        <v>48</v>
      </c>
    </row>
    <row r="35" spans="12:16">
      <c r="L35" s="32">
        <f>E6*M35</f>
        <v>119.99999999743288</v>
      </c>
      <c r="M35" s="32">
        <v>11.999999999743288</v>
      </c>
      <c r="N35" s="32">
        <v>0</v>
      </c>
      <c r="O35" s="1">
        <f>B27-M35+N35</f>
        <v>35.99999999999725</v>
      </c>
      <c r="P35" s="1">
        <f>S27-K27</f>
        <v>36</v>
      </c>
    </row>
    <row r="36" spans="12:16">
      <c r="L36" s="32">
        <f>E7*M36</f>
        <v>660.00000001699266</v>
      </c>
      <c r="M36" s="32">
        <v>44.000000001132847</v>
      </c>
      <c r="N36" s="32">
        <v>0</v>
      </c>
      <c r="O36" s="1">
        <f>B28-M36+N36</f>
        <v>31.999999998386031</v>
      </c>
      <c r="P36" s="1">
        <f>S28-K28</f>
        <v>32</v>
      </c>
    </row>
    <row r="37" spans="12:16">
      <c r="L37" s="1" t="s">
        <v>32</v>
      </c>
    </row>
    <row r="38" spans="12:16">
      <c r="L38" s="35" t="s">
        <v>41</v>
      </c>
      <c r="M38" s="35">
        <f>SUM(L32:L36)</f>
        <v>900.00000000507623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WAT_ogolna</slab:PolicyIdentifier>
            <slab:Classification>CLEAR</slab:Classification>
          </slab:ConfidentialityInformation>
          <slab:CreationDateTime>2025-07-28T10:38:22.6825373+02:00</slab:CreationDateTime>
        </slab:originatorConfidentialityLabel>
      </mb:Metadata>
      <mb:DataReference URI=""/>
    </mb:MetadataBinding>
  </mb:MetadataBindingContainer>
</mb:BindingInformation>
</file>

<file path=customXml/itemProps1.xml><?xml version="1.0" encoding="utf-8"?>
<ds:datastoreItem xmlns:ds="http://schemas.openxmlformats.org/officeDocument/2006/customXml" ds:itemID="{CB4249F2-52A8-419C-9C40-967682AD04F1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Initial data</vt:lpstr>
      <vt:lpstr>min delay</vt:lpstr>
      <vt:lpstr>min max delay</vt:lpstr>
      <vt:lpstr>min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Grzelak Małgorzata</cp:lastModifiedBy>
  <dcterms:created xsi:type="dcterms:W3CDTF">2012-03-19T18:15:01Z</dcterms:created>
  <dcterms:modified xsi:type="dcterms:W3CDTF">2025-07-28T08:41:39Z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ATCATEGORY">
    <vt:lpwstr>CLEAR</vt:lpwstr>
  </property>
  <property fmtid="{D5CDD505-2E9C-101B-9397-08002B2CF9AE}" pid="3" name="WATClassifiedBy">
    <vt:lpwstr>UxC4dwLulzfINJ8nQH+xvX5LNGipWa4BRSZhPgxsCvn7MHOujXQcjHbskd3/vbV8m2jk5y1oiNgT8M0efJqMxLyGCjyOWdE7RSyDKIScC5U=</vt:lpwstr>
  </property>
  <property fmtid="{D5CDD505-2E9C-101B-9397-08002B2CF9AE}" pid="4" name="WATClassificationDate">
    <vt:lpwstr>2025-07-28T10:38:22.6825373+02:00</vt:lpwstr>
  </property>
  <property fmtid="{D5CDD505-2E9C-101B-9397-08002B2CF9AE}" pid="5" name="WATClassifiedBySID">
    <vt:lpwstr>UxC4dwLulzfINJ8nQH+xvX5LNGipWa4BRSZhPgxsCvkvaos5n5sxU4wDdajQLvzFQKWArNM9cAqwSvUDDE/vJUh3IByV4sgTaGOuDR6O4irCYIl3e5iyG1LabN8yUi8I</vt:lpwstr>
  </property>
  <property fmtid="{D5CDD505-2E9C-101B-9397-08002B2CF9AE}" pid="6" name="WATGRNItemId">
    <vt:lpwstr>GRN-fe0aa5b8-1815-494a-9eb6-6352f36e94e0</vt:lpwstr>
  </property>
  <property fmtid="{D5CDD505-2E9C-101B-9397-08002B2CF9AE}" pid="7" name="WATHash">
    <vt:lpwstr>et3BTnVbfcNtgJuMV8C+BfPy6eRkzZXdu+Z/ipejipw=</vt:lpwstr>
  </property>
  <property fmtid="{D5CDD505-2E9C-101B-9397-08002B2CF9AE}" pid="8" name="WATVisualMarkingsSettings">
    <vt:lpwstr>HeaderAlignment=0;FooterAlignment=1</vt:lpwstr>
  </property>
  <property fmtid="{D5CDD505-2E9C-101B-9397-08002B2CF9AE}" pid="9" name="WATRefresh">
    <vt:lpwstr>False</vt:lpwstr>
  </property>
</Properties>
</file>