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tudentwat-my.sharepoint.com/personal/malgorzata_grzelak_wat_edu_pl/Documents/PRACA BIEŻĄCA/PROJEKTY NAUKOWE/DIMAS/scenariusze zajęć na TPM/"/>
    </mc:Choice>
  </mc:AlternateContent>
  <xr:revisionPtr revIDLastSave="303" documentId="8_{6D14B586-433C-44DC-A8FD-9F4E5E8A47E8}" xr6:coauthVersionLast="47" xr6:coauthVersionMax="47" xr10:uidLastSave="{DAC69BE6-6DF4-4542-B81B-EB022D31BD92}"/>
  <bookViews>
    <workbookView xWindow="-120" yWindow="-120" windowWidth="29040" windowHeight="15840" activeTab="4" xr2:uid="{9006AB2F-8F62-4556-9EE0-4F7F9E45E64D}"/>
  </bookViews>
  <sheets>
    <sheet name="TASK 1" sheetId="3" r:id="rId1"/>
    <sheet name="TASK 2" sheetId="4" r:id="rId2"/>
    <sheet name="TASK 3" sheetId="6" r:id="rId3"/>
    <sheet name="TASK 4" sheetId="1" r:id="rId4"/>
    <sheet name="TASK 5" sheetId="2" r:id="rId5"/>
  </sheets>
  <externalReferences>
    <externalReference r:id="rId6"/>
  </externalReferences>
  <definedNames>
    <definedName name="solver_adj" localSheetId="2" hidden="1">'TASK 3'!#REF!</definedName>
    <definedName name="solver_cvg" localSheetId="2" hidden="1">0.0001</definedName>
    <definedName name="solver_drv" localSheetId="2" hidden="1">1</definedName>
    <definedName name="solver_eng" localSheetId="2" hidden="1">1</definedName>
    <definedName name="solver_est" localSheetId="2" hidden="1">1</definedName>
    <definedName name="solver_itr" localSheetId="2" hidden="1">2147483647</definedName>
    <definedName name="solver_lhs1" localSheetId="2" hidden="1">'TASK 3'!#REF!</definedName>
    <definedName name="solver_mip" localSheetId="2" hidden="1">2147483647</definedName>
    <definedName name="solver_mni" localSheetId="2" hidden="1">30</definedName>
    <definedName name="solver_mrt" localSheetId="2" hidden="1">0.075</definedName>
    <definedName name="solver_msl" localSheetId="2" hidden="1">2</definedName>
    <definedName name="solver_neg" localSheetId="2" hidden="1">1</definedName>
    <definedName name="solver_nod" localSheetId="2" hidden="1">2147483647</definedName>
    <definedName name="solver_num" localSheetId="2" hidden="1">1</definedName>
    <definedName name="solver_nwt" localSheetId="2" hidden="1">1</definedName>
    <definedName name="solver_opt" localSheetId="2" hidden="1">'TASK 3'!#REF!</definedName>
    <definedName name="solver_pre" localSheetId="2" hidden="1">0.000001</definedName>
    <definedName name="solver_rbv" localSheetId="2" hidden="1">1</definedName>
    <definedName name="solver_rel1" localSheetId="2" hidden="1">3</definedName>
    <definedName name="solver_rhs1" localSheetId="2" hidden="1">1</definedName>
    <definedName name="solver_rlx" localSheetId="2" hidden="1">2</definedName>
    <definedName name="solver_rsd" localSheetId="2" hidden="1">0</definedName>
    <definedName name="solver_scl" localSheetId="2" hidden="1">1</definedName>
    <definedName name="solver_sho" localSheetId="2" hidden="1">2</definedName>
    <definedName name="solver_ssz" localSheetId="2" hidden="1">100</definedName>
    <definedName name="solver_tim" localSheetId="2" hidden="1">2147483647</definedName>
    <definedName name="solver_tol" localSheetId="2" hidden="1">0.01</definedName>
    <definedName name="solver_typ" localSheetId="2" hidden="1">2</definedName>
    <definedName name="solver_val" localSheetId="2" hidden="1">0</definedName>
    <definedName name="solver_ver" localSheetId="2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4" i="2" l="1"/>
  <c r="R5" i="2"/>
  <c r="R6" i="2"/>
  <c r="R7" i="2"/>
  <c r="R8" i="2"/>
  <c r="R9" i="2"/>
  <c r="R10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R100" i="2"/>
  <c r="R101" i="2"/>
  <c r="R102" i="2"/>
  <c r="R103" i="2"/>
  <c r="R104" i="2"/>
  <c r="R105" i="2"/>
  <c r="R106" i="2"/>
  <c r="R107" i="2"/>
  <c r="R108" i="2"/>
  <c r="R109" i="2"/>
  <c r="R110" i="2"/>
  <c r="R111" i="2"/>
  <c r="R112" i="2"/>
  <c r="R113" i="2"/>
  <c r="R114" i="2"/>
  <c r="R115" i="2"/>
  <c r="R116" i="2"/>
  <c r="R117" i="2"/>
  <c r="R118" i="2"/>
  <c r="R119" i="2"/>
  <c r="R120" i="2"/>
  <c r="R121" i="2"/>
  <c r="R122" i="2"/>
  <c r="R123" i="2"/>
  <c r="R124" i="2"/>
  <c r="R125" i="2"/>
  <c r="R126" i="2"/>
  <c r="R127" i="2"/>
  <c r="R128" i="2"/>
  <c r="R129" i="2"/>
  <c r="R130" i="2"/>
  <c r="R131" i="2"/>
  <c r="R132" i="2"/>
  <c r="R133" i="2"/>
  <c r="R134" i="2"/>
  <c r="R3" i="2"/>
  <c r="Q4" i="2"/>
  <c r="Q5" i="2"/>
  <c r="Q6" i="2"/>
  <c r="Q7" i="2"/>
  <c r="Q8" i="2"/>
  <c r="Q9" i="2"/>
  <c r="Q10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Q100" i="2"/>
  <c r="Q101" i="2"/>
  <c r="Q102" i="2"/>
  <c r="Q103" i="2"/>
  <c r="Q104" i="2"/>
  <c r="Q105" i="2"/>
  <c r="Q106" i="2"/>
  <c r="Q107" i="2"/>
  <c r="Q108" i="2"/>
  <c r="Q109" i="2"/>
  <c r="Q110" i="2"/>
  <c r="Q111" i="2"/>
  <c r="Q112" i="2"/>
  <c r="Q113" i="2"/>
  <c r="Q114" i="2"/>
  <c r="Q115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3" i="2"/>
  <c r="P4" i="2"/>
  <c r="P5" i="2"/>
  <c r="P6" i="2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103" i="2"/>
  <c r="P104" i="2"/>
  <c r="P105" i="2"/>
  <c r="P106" i="2"/>
  <c r="P107" i="2"/>
  <c r="P108" i="2"/>
  <c r="P109" i="2"/>
  <c r="P110" i="2"/>
  <c r="P111" i="2"/>
  <c r="P112" i="2"/>
  <c r="P113" i="2"/>
  <c r="P114" i="2"/>
  <c r="P115" i="2"/>
  <c r="P116" i="2"/>
  <c r="P117" i="2"/>
  <c r="P118" i="2"/>
  <c r="P119" i="2"/>
  <c r="P120" i="2"/>
  <c r="P121" i="2"/>
  <c r="P122" i="2"/>
  <c r="P123" i="2"/>
  <c r="P124" i="2"/>
  <c r="P125" i="2"/>
  <c r="P126" i="2"/>
  <c r="P127" i="2"/>
  <c r="P128" i="2"/>
  <c r="P129" i="2"/>
  <c r="P130" i="2"/>
  <c r="P131" i="2"/>
  <c r="P132" i="2"/>
  <c r="P133" i="2"/>
  <c r="P134" i="2"/>
  <c r="P3" i="2"/>
  <c r="D5" i="2"/>
  <c r="D6" i="2" s="1"/>
  <c r="D7" i="2" s="1"/>
  <c r="D8" i="2" s="1"/>
  <c r="D9" i="2" s="1"/>
  <c r="D10" i="2" s="1"/>
  <c r="D11" i="2" s="1"/>
  <c r="D12" i="2" s="1"/>
  <c r="D13" i="2" s="1"/>
  <c r="D14" i="2" s="1"/>
  <c r="D15" i="2" s="1"/>
  <c r="D16" i="2" s="1"/>
  <c r="D17" i="2" s="1"/>
  <c r="D18" i="2" s="1"/>
  <c r="D19" i="2" s="1"/>
  <c r="D20" i="2" s="1"/>
  <c r="D21" i="2" s="1"/>
  <c r="D22" i="2" s="1"/>
  <c r="D23" i="2" s="1"/>
  <c r="D24" i="2" s="1"/>
  <c r="D25" i="2" s="1"/>
  <c r="D26" i="2" s="1"/>
  <c r="D27" i="2" s="1"/>
  <c r="D28" i="2" s="1"/>
  <c r="D29" i="2" s="1"/>
  <c r="D30" i="2" s="1"/>
  <c r="D31" i="2" s="1"/>
  <c r="D32" i="2" s="1"/>
  <c r="D33" i="2" s="1"/>
  <c r="D34" i="2" s="1"/>
  <c r="D35" i="2" s="1"/>
  <c r="D36" i="2" s="1"/>
  <c r="D37" i="2" s="1"/>
  <c r="D38" i="2" s="1"/>
  <c r="D39" i="2" s="1"/>
  <c r="D40" i="2" s="1"/>
  <c r="D41" i="2" s="1"/>
  <c r="D42" i="2" s="1"/>
  <c r="D43" i="2" s="1"/>
  <c r="D44" i="2" s="1"/>
  <c r="D45" i="2" s="1"/>
  <c r="D46" i="2" s="1"/>
  <c r="D47" i="2" s="1"/>
  <c r="D48" i="2" s="1"/>
  <c r="D49" i="2" s="1"/>
  <c r="D50" i="2" s="1"/>
  <c r="D51" i="2" s="1"/>
  <c r="D52" i="2" s="1"/>
  <c r="D53" i="2" s="1"/>
  <c r="D54" i="2" s="1"/>
  <c r="D55" i="2" s="1"/>
  <c r="D56" i="2" s="1"/>
  <c r="D57" i="2" s="1"/>
  <c r="D58" i="2" s="1"/>
  <c r="D59" i="2" s="1"/>
  <c r="D60" i="2" s="1"/>
  <c r="D61" i="2" s="1"/>
  <c r="D62" i="2" s="1"/>
  <c r="D63" i="2" s="1"/>
  <c r="D64" i="2" s="1"/>
  <c r="D65" i="2" s="1"/>
  <c r="D66" i="2" s="1"/>
  <c r="D67" i="2" s="1"/>
  <c r="D68" i="2" s="1"/>
  <c r="D69" i="2" s="1"/>
  <c r="D70" i="2" s="1"/>
  <c r="D71" i="2" s="1"/>
  <c r="D72" i="2" s="1"/>
  <c r="D73" i="2" s="1"/>
  <c r="D74" i="2" s="1"/>
  <c r="D75" i="2" s="1"/>
  <c r="D76" i="2" s="1"/>
  <c r="D77" i="2" s="1"/>
  <c r="D78" i="2" s="1"/>
  <c r="D79" i="2" s="1"/>
  <c r="D80" i="2" s="1"/>
  <c r="D81" i="2" s="1"/>
  <c r="D82" i="2" s="1"/>
  <c r="D83" i="2" s="1"/>
  <c r="D84" i="2" s="1"/>
  <c r="D85" i="2" s="1"/>
  <c r="D86" i="2" s="1"/>
  <c r="D87" i="2" s="1"/>
  <c r="D88" i="2" s="1"/>
  <c r="D89" i="2" s="1"/>
  <c r="D90" i="2" s="1"/>
  <c r="D91" i="2" s="1"/>
  <c r="D92" i="2" s="1"/>
  <c r="D93" i="2" s="1"/>
  <c r="D94" i="2" s="1"/>
  <c r="D95" i="2" s="1"/>
  <c r="D96" i="2" s="1"/>
  <c r="D97" i="2" s="1"/>
  <c r="D98" i="2" s="1"/>
  <c r="D99" i="2" s="1"/>
  <c r="D100" i="2" s="1"/>
  <c r="D101" i="2" s="1"/>
  <c r="D102" i="2" s="1"/>
  <c r="D103" i="2" s="1"/>
  <c r="D104" i="2" s="1"/>
  <c r="D105" i="2" s="1"/>
  <c r="D106" i="2" s="1"/>
  <c r="D107" i="2" s="1"/>
  <c r="D108" i="2" s="1"/>
  <c r="D109" i="2" s="1"/>
  <c r="D110" i="2" s="1"/>
  <c r="D111" i="2" s="1"/>
  <c r="D112" i="2" s="1"/>
  <c r="D113" i="2" s="1"/>
  <c r="D114" i="2" s="1"/>
  <c r="D115" i="2" s="1"/>
  <c r="D116" i="2" s="1"/>
  <c r="D117" i="2" s="1"/>
  <c r="D118" i="2" s="1"/>
  <c r="D119" i="2" s="1"/>
  <c r="D120" i="2" s="1"/>
  <c r="D121" i="2" s="1"/>
  <c r="D122" i="2" s="1"/>
  <c r="D123" i="2" s="1"/>
  <c r="D124" i="2" s="1"/>
  <c r="D125" i="2" s="1"/>
  <c r="D126" i="2" s="1"/>
  <c r="D127" i="2" s="1"/>
  <c r="D128" i="2" s="1"/>
  <c r="D129" i="2" s="1"/>
  <c r="D130" i="2" s="1"/>
  <c r="D131" i="2" s="1"/>
  <c r="D132" i="2" s="1"/>
  <c r="D133" i="2" s="1"/>
  <c r="D134" i="2" s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3" i="1"/>
  <c r="C3" i="6" l="1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2" i="6"/>
  <c r="E2" i="4" l="1" a="1"/>
  <c r="E2" i="4" s="1"/>
  <c r="F37" i="3"/>
  <c r="F36" i="3"/>
  <c r="B39" i="3"/>
  <c r="B38" i="3"/>
  <c r="B37" i="3"/>
  <c r="B36" i="3"/>
  <c r="D22" i="3"/>
  <c r="D29" i="3" s="1"/>
  <c r="E22" i="3"/>
  <c r="G22" i="3" s="1"/>
  <c r="G30" i="3" s="1"/>
  <c r="F22" i="3"/>
  <c r="D23" i="3"/>
  <c r="H23" i="3" s="1"/>
  <c r="E23" i="3"/>
  <c r="F23" i="3"/>
  <c r="G23" i="3"/>
  <c r="D24" i="3"/>
  <c r="E24" i="3"/>
  <c r="F24" i="3"/>
  <c r="G24" i="3"/>
  <c r="H24" i="3"/>
  <c r="D25" i="3"/>
  <c r="E25" i="3"/>
  <c r="F25" i="3"/>
  <c r="G25" i="3"/>
  <c r="H25" i="3"/>
  <c r="D26" i="3"/>
  <c r="F26" i="3" s="1"/>
  <c r="E26" i="3"/>
  <c r="G26" i="3"/>
  <c r="D27" i="3"/>
  <c r="F27" i="3" s="1"/>
  <c r="E27" i="3"/>
  <c r="G27" i="3" s="1"/>
  <c r="D28" i="3"/>
  <c r="H28" i="3" s="1"/>
  <c r="E28" i="3"/>
  <c r="G28" i="3" s="1"/>
  <c r="F28" i="3"/>
  <c r="H21" i="3"/>
  <c r="G21" i="3"/>
  <c r="F21" i="3"/>
  <c r="C29" i="3"/>
  <c r="C30" i="3"/>
  <c r="E21" i="3"/>
  <c r="D21" i="3"/>
  <c r="B30" i="3"/>
  <c r="B29" i="3"/>
  <c r="E29" i="3" l="1"/>
  <c r="F30" i="3"/>
  <c r="G29" i="3"/>
  <c r="H26" i="3"/>
  <c r="D30" i="3"/>
  <c r="H27" i="3"/>
  <c r="H30" i="3" s="1"/>
  <c r="H22" i="3"/>
  <c r="H29" i="3" s="1"/>
  <c r="F29" i="3"/>
  <c r="E30" i="3"/>
  <c r="A3" i="6"/>
  <c r="A4" i="6" s="1"/>
  <c r="A5" i="6" s="1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A53" i="6" s="1"/>
  <c r="A54" i="6" s="1"/>
  <c r="A55" i="6" s="1"/>
  <c r="A56" i="6" s="1"/>
  <c r="A57" i="6" s="1"/>
  <c r="A58" i="6" s="1"/>
  <c r="A59" i="6" s="1"/>
  <c r="A60" i="6" s="1"/>
  <c r="A61" i="6" s="1"/>
  <c r="A62" i="6" s="1"/>
  <c r="A63" i="6" s="1"/>
  <c r="A64" i="6" s="1"/>
  <c r="A65" i="6" s="1"/>
  <c r="A66" i="6" s="1"/>
  <c r="A67" i="6" s="1"/>
  <c r="A68" i="6" s="1"/>
  <c r="B125" i="2" l="1"/>
  <c r="B126" i="2" s="1"/>
  <c r="B127" i="2" s="1"/>
  <c r="B128" i="2" s="1"/>
  <c r="B129" i="2" s="1"/>
  <c r="B130" i="2" s="1"/>
  <c r="B131" i="2" s="1"/>
  <c r="B132" i="2" s="1"/>
  <c r="B133" i="2" s="1"/>
  <c r="B134" i="2" s="1"/>
  <c r="B114" i="2"/>
  <c r="B115" i="2" s="1"/>
  <c r="B116" i="2" s="1"/>
  <c r="B117" i="2" s="1"/>
  <c r="B118" i="2" s="1"/>
  <c r="B119" i="2" s="1"/>
  <c r="B120" i="2" s="1"/>
  <c r="B121" i="2" s="1"/>
  <c r="B122" i="2" s="1"/>
  <c r="B113" i="2"/>
  <c r="B101" i="2"/>
  <c r="B102" i="2" s="1"/>
  <c r="B103" i="2" s="1"/>
  <c r="B104" i="2" s="1"/>
  <c r="B105" i="2" s="1"/>
  <c r="B106" i="2" s="1"/>
  <c r="B107" i="2" s="1"/>
  <c r="B108" i="2" s="1"/>
  <c r="B109" i="2" s="1"/>
  <c r="B110" i="2" s="1"/>
  <c r="B89" i="2"/>
  <c r="B90" i="2" s="1"/>
  <c r="B91" i="2" s="1"/>
  <c r="B92" i="2" s="1"/>
  <c r="B93" i="2" s="1"/>
  <c r="B94" i="2" s="1"/>
  <c r="B95" i="2" s="1"/>
  <c r="B96" i="2" s="1"/>
  <c r="B97" i="2" s="1"/>
  <c r="B98" i="2" s="1"/>
  <c r="B77" i="2"/>
  <c r="B78" i="2" s="1"/>
  <c r="B79" i="2" s="1"/>
  <c r="B80" i="2" s="1"/>
  <c r="B81" i="2" s="1"/>
  <c r="B82" i="2" s="1"/>
  <c r="B83" i="2" s="1"/>
  <c r="B84" i="2" s="1"/>
  <c r="B85" i="2" s="1"/>
  <c r="B86" i="2" s="1"/>
  <c r="B66" i="2"/>
  <c r="B67" i="2" s="1"/>
  <c r="B68" i="2" s="1"/>
  <c r="B69" i="2" s="1"/>
  <c r="B70" i="2" s="1"/>
  <c r="B71" i="2" s="1"/>
  <c r="B72" i="2" s="1"/>
  <c r="B73" i="2" s="1"/>
  <c r="B74" i="2" s="1"/>
  <c r="B65" i="2"/>
  <c r="B53" i="2"/>
  <c r="B54" i="2" s="1"/>
  <c r="B55" i="2" s="1"/>
  <c r="B56" i="2" s="1"/>
  <c r="B57" i="2" s="1"/>
  <c r="B58" i="2" s="1"/>
  <c r="B59" i="2" s="1"/>
  <c r="B60" i="2" s="1"/>
  <c r="B61" i="2" s="1"/>
  <c r="B62" i="2" s="1"/>
  <c r="B41" i="2"/>
  <c r="B42" i="2" s="1"/>
  <c r="B43" i="2" s="1"/>
  <c r="B44" i="2" s="1"/>
  <c r="B45" i="2" s="1"/>
  <c r="B46" i="2" s="1"/>
  <c r="B47" i="2" s="1"/>
  <c r="B48" i="2" s="1"/>
  <c r="B49" i="2" s="1"/>
  <c r="B50" i="2" s="1"/>
  <c r="B29" i="2"/>
  <c r="B30" i="2" s="1"/>
  <c r="B31" i="2" s="1"/>
  <c r="B32" i="2" s="1"/>
  <c r="B33" i="2" s="1"/>
  <c r="B34" i="2" s="1"/>
  <c r="B35" i="2" s="1"/>
  <c r="B36" i="2" s="1"/>
  <c r="B37" i="2" s="1"/>
  <c r="B38" i="2" s="1"/>
  <c r="B18" i="2"/>
  <c r="B19" i="2" s="1"/>
  <c r="B20" i="2" s="1"/>
  <c r="B21" i="2" s="1"/>
  <c r="B22" i="2" s="1"/>
  <c r="B23" i="2" s="1"/>
  <c r="B24" i="2" s="1"/>
  <c r="B25" i="2" s="1"/>
  <c r="B26" i="2" s="1"/>
  <c r="B17" i="2"/>
  <c r="B5" i="2"/>
  <c r="B6" i="2" s="1"/>
  <c r="B7" i="2" s="1"/>
  <c r="B8" i="2" s="1"/>
  <c r="B9" i="2" s="1"/>
  <c r="B10" i="2" s="1"/>
  <c r="B11" i="2" s="1"/>
  <c r="B12" i="2" s="1"/>
  <c r="B13" i="2" s="1"/>
  <c r="B14" i="2" s="1"/>
  <c r="D5" i="1"/>
  <c r="D6" i="1" s="1"/>
  <c r="D7" i="1" s="1"/>
  <c r="D8" i="1" s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52" i="1" s="1"/>
  <c r="D5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<sst xmlns="http://schemas.openxmlformats.org/spreadsheetml/2006/main" count="182" uniqueCount="89">
  <si>
    <t>Y</t>
  </si>
  <si>
    <t>T</t>
  </si>
  <si>
    <t>X1</t>
  </si>
  <si>
    <t>X2</t>
  </si>
  <si>
    <t>X3</t>
  </si>
  <si>
    <t>X4</t>
  </si>
  <si>
    <t>X5</t>
  </si>
  <si>
    <t>X6</t>
  </si>
  <si>
    <t>X7</t>
  </si>
  <si>
    <t>X8</t>
  </si>
  <si>
    <t>X9</t>
  </si>
  <si>
    <t>X10</t>
  </si>
  <si>
    <t>X11</t>
  </si>
  <si>
    <t>Time</t>
  </si>
  <si>
    <t>y</t>
  </si>
  <si>
    <t>x1</t>
  </si>
  <si>
    <t>x2</t>
  </si>
  <si>
    <t>t</t>
  </si>
  <si>
    <t>Trend 1</t>
  </si>
  <si>
    <t>Value from model</t>
  </si>
  <si>
    <t>Quantity</t>
  </si>
  <si>
    <t>Expenditure</t>
  </si>
  <si>
    <t>Orders</t>
  </si>
  <si>
    <t>Innovations</t>
  </si>
  <si>
    <t>year</t>
  </si>
  <si>
    <t>month</t>
  </si>
  <si>
    <t>PHASE 1</t>
  </si>
  <si>
    <t>SCATTER PLOT</t>
  </si>
  <si>
    <t>PHASE 2</t>
  </si>
  <si>
    <t>i</t>
  </si>
  <si>
    <r>
      <t>x</t>
    </r>
    <r>
      <rPr>
        <vertAlign val="subscript"/>
        <sz val="10"/>
        <color theme="1"/>
        <rFont val="Times New Roman"/>
        <family val="1"/>
        <charset val="238"/>
      </rPr>
      <t>i</t>
    </r>
  </si>
  <si>
    <r>
      <t>y</t>
    </r>
    <r>
      <rPr>
        <vertAlign val="subscript"/>
        <sz val="10"/>
        <color theme="1"/>
        <rFont val="Times New Roman"/>
        <family val="1"/>
        <charset val="238"/>
      </rPr>
      <t>i</t>
    </r>
  </si>
  <si>
    <t>Sum</t>
  </si>
  <si>
    <t>Mean</t>
  </si>
  <si>
    <t>PHASE 3</t>
  </si>
  <si>
    <t>cov(x,y)</t>
  </si>
  <si>
    <t>Sx</t>
  </si>
  <si>
    <t>Sy</t>
  </si>
  <si>
    <t>rxy</t>
  </si>
  <si>
    <t>a1</t>
  </si>
  <si>
    <t>a0</t>
  </si>
  <si>
    <t>Function:</t>
  </si>
  <si>
    <t>y=3+2x</t>
  </si>
  <si>
    <t>Function equation</t>
  </si>
  <si>
    <t>y=4,2+0,8x1-x2</t>
  </si>
  <si>
    <t xml:space="preserve">LINEST </t>
  </si>
  <si>
    <t>Analysis tool pack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</si>
  <si>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</si>
  <si>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</si>
  <si>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</si>
  <si>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</si>
  <si>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</si>
  <si>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</si>
  <si>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</si>
  <si>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</si>
  <si>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</si>
  <si>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</si>
  <si>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Total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</si>
  <si>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</si>
  <si>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</si>
  <si>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</si>
  <si>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</si>
  <si>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</si>
  <si>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</si>
  <si>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</si>
  <si>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</si>
  <si>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</si>
  <si>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</si>
  <si>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</si>
  <si>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Lower 95,0%</t>
  </si>
  <si>
    <t>Upper 95,0%</t>
  </si>
  <si>
    <t>X Variable 1</t>
  </si>
  <si>
    <t>X Variable 2</t>
  </si>
  <si>
    <t>CHART</t>
  </si>
  <si>
    <t>THE BEST ONE</t>
  </si>
  <si>
    <t>X Variable 3</t>
  </si>
  <si>
    <t>X Variable 4</t>
  </si>
  <si>
    <t>X Variable 5</t>
  </si>
  <si>
    <t>X Variable 6</t>
  </si>
  <si>
    <t>X Variable 7</t>
  </si>
  <si>
    <t>X Variable 8</t>
  </si>
  <si>
    <t>X Variable 9</t>
  </si>
  <si>
    <t>X Variable 10</t>
  </si>
  <si>
    <t>X Variable 11</t>
  </si>
  <si>
    <t>X Variable 12</t>
  </si>
  <si>
    <t>Predict values</t>
  </si>
  <si>
    <t>LN Y</t>
  </si>
  <si>
    <t>Estimted with LN</t>
  </si>
  <si>
    <t>EXP - final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</si>
</sst>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>
    <font>
      <sz val="11"/>
      <color theme="1"/>
      <name val="Czcionka tekstu podstawowego"/>
      <family val="2"/>
      <charset val="238"/>
    </font>
    <font>
      <b/>
      <sz val="11"/>
      <color theme="1"/>
      <name val="Czcionka tekstu podstawowego"/>
      <charset val="238"/>
    </font>
    <font>
      <sz val="11"/>
      <color rgb="FF7030A0"/>
      <name val="Czcionka tekstu podstawowego"/>
      <family val="2"/>
      <charset val="238"/>
    </font>
    <font>
      <sz val="11"/>
      <color theme="1"/>
      <name val="Czcionka tekstu podstawowego"/>
      <charset val="238"/>
    </font>
    <font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vertAlign val="subscript"/>
      <sz val="10"/>
      <color theme="1"/>
      <name val="Times New Roman"/>
      <family val="1"/>
      <charset val="238"/>
    </font>
    <font>
      <i/>
      <sz val="11"/>
      <color theme="1"/>
      <name val="Czcionka tekstu podstawowego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0" fillId="2" borderId="1" xfId="0" applyFill="1" applyBorder="1" applyAlignment="1">
      <alignment horizontal="center"/>
    </xf>
    <xf numFmtId="0" fontId="0" fillId="0" borderId="1" xfId="0" applyBorder="1"/>
    <xf numFmtId="164" fontId="0" fillId="3" borderId="1" xfId="0" applyNumberFormat="1" applyFill="1" applyBorder="1"/>
    <xf numFmtId="0" fontId="2" fillId="0" borderId="1" xfId="0" applyFont="1" applyBorder="1"/>
    <xf numFmtId="0" fontId="0" fillId="4" borderId="1" xfId="0" applyFill="1" applyBorder="1"/>
    <xf numFmtId="0" fontId="3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wrapText="1"/>
    </xf>
    <xf numFmtId="0" fontId="4" fillId="0" borderId="2" xfId="0" applyFont="1" applyBorder="1" applyAlignment="1">
      <alignment horizontal="justify" vertical="center" wrapText="1"/>
    </xf>
    <xf numFmtId="0" fontId="4" fillId="0" borderId="4" xfId="0" applyFont="1" applyBorder="1" applyAlignment="1">
      <alignment horizontal="justify" vertical="center" wrapText="1"/>
    </xf>
    <xf numFmtId="0" fontId="4" fillId="0" borderId="3" xfId="0" applyFont="1" applyBorder="1" applyAlignment="1">
      <alignment horizontal="justify" vertical="center" wrapText="1"/>
    </xf>
    <xf numFmtId="0" fontId="4" fillId="0" borderId="5" xfId="0" applyFont="1" applyBorder="1" applyAlignment="1">
      <alignment horizontal="justify" vertical="center" wrapText="1"/>
    </xf>
    <xf numFmtId="0" fontId="4" fillId="0" borderId="1" xfId="0" applyFont="1" applyBorder="1"/>
    <xf numFmtId="0" fontId="5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center"/>
    </xf>
    <xf numFmtId="2" fontId="4" fillId="0" borderId="1" xfId="0" applyNumberFormat="1" applyFont="1" applyBorder="1"/>
    <xf numFmtId="0" fontId="4" fillId="2" borderId="1" xfId="0" applyFont="1" applyFill="1" applyBorder="1" applyAlignment="1">
      <alignment horizontal="center"/>
    </xf>
    <xf numFmtId="0" fontId="4" fillId="5" borderId="1" xfId="0" applyFont="1" applyFill="1" applyBorder="1"/>
    <xf numFmtId="2" fontId="4" fillId="5" borderId="1" xfId="0" applyNumberFormat="1" applyFont="1" applyFill="1" applyBorder="1"/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justify" vertical="center" wrapText="1"/>
    </xf>
    <xf numFmtId="0" fontId="5" fillId="0" borderId="0" xfId="0" applyFont="1" applyAlignment="1">
      <alignment horizontal="justify" vertical="center" wrapText="1"/>
    </xf>
    <xf numFmtId="0" fontId="0" fillId="0" borderId="0" xfId="0" applyFill="1" applyBorder="1" applyAlignment="1"/>
    <xf numFmtId="0" fontId="0" fillId="0" borderId="6" xfId="0" applyFill="1" applyBorder="1" applyAlignment="1"/>
    <xf numFmtId="0" fontId="8" fillId="0" borderId="7" xfId="0" applyFont="1" applyFill="1" applyBorder="1" applyAlignment="1">
      <alignment horizontal="center"/>
    </xf>
    <xf numFmtId="0" fontId="8" fillId="0" borderId="7" xfId="0" applyFont="1" applyFill="1" applyBorder="1" applyAlignment="1">
      <alignment horizontal="centerContinuous"/>
    </xf>
    <xf numFmtId="0" fontId="3" fillId="2" borderId="0" xfId="0" applyFont="1" applyFill="1" applyBorder="1" applyAlignment="1">
      <alignment horizontal="center" wrapText="1"/>
    </xf>
    <xf numFmtId="0" fontId="0" fillId="0" borderId="0" xfId="0" applyBorder="1"/>
    <xf numFmtId="164" fontId="0" fillId="0" borderId="1" xfId="0" applyNumberFormat="1" applyBorder="1"/>
    <xf numFmtId="1" fontId="0" fillId="0" borderId="1" xfId="0" applyNumberFormat="1" applyBorder="1"/>
    <xf numFmtId="0" fontId="0" fillId="0" borderId="0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2" fillId="0" borderId="1" xfId="0" applyFont="1" applyFill="1" applyBorder="1"/>
    <xf numFmtId="0" fontId="0" fillId="0" borderId="1" xfId="0" applyFill="1" applyBorder="1"/>
    <xf numFmtId="0" fontId="2" fillId="5" borderId="1" xfId="0" applyFont="1" applyFill="1" applyBorder="1"/>
    <xf numFmtId="0" fontId="0" fillId="5" borderId="1" xfId="0" applyFill="1" applyBorder="1"/>
    <xf numFmtId="0" fontId="0" fillId="5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'TASK 1'!$B$1</c:f>
              <c:strCache>
                <c:ptCount val="1"/>
                <c:pt idx="0">
                  <c:v>Time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'TASK 1'!$A$2:$A$9</c:f>
              <c:numCache>
                <c:formatCode>General</c:formatCode>
                <c:ptCount val="8"/>
                <c:pt idx="0">
                  <c:v>4</c:v>
                </c:pt>
                <c:pt idx="1">
                  <c:v>10</c:v>
                </c:pt>
                <c:pt idx="2">
                  <c:v>8</c:v>
                </c:pt>
                <c:pt idx="3">
                  <c:v>12</c:v>
                </c:pt>
                <c:pt idx="4">
                  <c:v>18</c:v>
                </c:pt>
                <c:pt idx="5">
                  <c:v>16</c:v>
                </c:pt>
                <c:pt idx="6">
                  <c:v>18</c:v>
                </c:pt>
                <c:pt idx="7">
                  <c:v>24</c:v>
                </c:pt>
              </c:numCache>
            </c:numRef>
          </c:xVal>
          <c:yVal>
            <c:numRef>
              <c:f>'TASK 1'!$B$2:$B$9</c:f>
              <c:numCache>
                <c:formatCode>General</c:formatCode>
                <c:ptCount val="8"/>
                <c:pt idx="0">
                  <c:v>18</c:v>
                </c:pt>
                <c:pt idx="1">
                  <c:v>16</c:v>
                </c:pt>
                <c:pt idx="2">
                  <c:v>23</c:v>
                </c:pt>
                <c:pt idx="3">
                  <c:v>20</c:v>
                </c:pt>
                <c:pt idx="4">
                  <c:v>40</c:v>
                </c:pt>
                <c:pt idx="5">
                  <c:v>39</c:v>
                </c:pt>
                <c:pt idx="6">
                  <c:v>29</c:v>
                </c:pt>
                <c:pt idx="7">
                  <c:v>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D89-47C0-870D-22A93D1695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7035256"/>
        <c:axId val="807035616"/>
      </c:scatterChart>
      <c:valAx>
        <c:axId val="8070352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Quantity</a:t>
                </a:r>
                <a:r>
                  <a:rPr lang="pl-PL" baseline="0"/>
                  <a:t> [pcs]</a:t>
                </a:r>
                <a:endParaRPr lang="pl-P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807035616"/>
        <c:crosses val="autoZero"/>
        <c:crossBetween val="midCat"/>
      </c:valAx>
      <c:valAx>
        <c:axId val="807035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Time [s]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8070352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'TASK 5'!$C$3:$C$134</c:f>
              <c:numCache>
                <c:formatCode>0.00</c:formatCode>
                <c:ptCount val="132"/>
                <c:pt idx="0">
                  <c:v>2041.3872813299231</c:v>
                </c:pt>
                <c:pt idx="1">
                  <c:v>2088.6078951406653</c:v>
                </c:pt>
                <c:pt idx="2">
                  <c:v>2198.7893273657292</c:v>
                </c:pt>
                <c:pt idx="3">
                  <c:v>2175.1790204603581</c:v>
                </c:pt>
                <c:pt idx="4">
                  <c:v>2112.2182020460355</c:v>
                </c:pt>
                <c:pt idx="5">
                  <c:v>2222.3996342710998</c:v>
                </c:pt>
                <c:pt idx="6">
                  <c:v>2324.7109641943734</c:v>
                </c:pt>
                <c:pt idx="7">
                  <c:v>2324.7109641943734</c:v>
                </c:pt>
                <c:pt idx="8">
                  <c:v>2230.2697365728895</c:v>
                </c:pt>
                <c:pt idx="9">
                  <c:v>2096.4779974424555</c:v>
                </c:pt>
                <c:pt idx="10">
                  <c:v>1978.426462915601</c:v>
                </c:pt>
                <c:pt idx="11">
                  <c:v>2088.6078951406653</c:v>
                </c:pt>
                <c:pt idx="12">
                  <c:v>2064.9975882352937</c:v>
                </c:pt>
                <c:pt idx="13">
                  <c:v>2151.5687135549874</c:v>
                </c:pt>
                <c:pt idx="14">
                  <c:v>2269.6202480818415</c:v>
                </c:pt>
                <c:pt idx="15">
                  <c:v>2222.3996342710998</c:v>
                </c:pt>
                <c:pt idx="16">
                  <c:v>2143.6986112531972</c:v>
                </c:pt>
                <c:pt idx="17">
                  <c:v>2332.5810664961637</c:v>
                </c:pt>
                <c:pt idx="18">
                  <c:v>2497.8532148337595</c:v>
                </c:pt>
                <c:pt idx="19">
                  <c:v>2497.8532148337595</c:v>
                </c:pt>
                <c:pt idx="20">
                  <c:v>2403.4119872122765</c:v>
                </c:pt>
                <c:pt idx="21">
                  <c:v>2206.6594296675194</c:v>
                </c:pt>
                <c:pt idx="22">
                  <c:v>2057.127485933504</c:v>
                </c:pt>
                <c:pt idx="23">
                  <c:v>2261.7501457800513</c:v>
                </c:pt>
                <c:pt idx="24">
                  <c:v>2301.1006572890024</c:v>
                </c:pt>
                <c:pt idx="25">
                  <c:v>2340.4511687979539</c:v>
                </c:pt>
                <c:pt idx="26">
                  <c:v>2560.8140332480821</c:v>
                </c:pt>
                <c:pt idx="27">
                  <c:v>2442.7624987212275</c:v>
                </c:pt>
                <c:pt idx="28">
                  <c:v>2513.5934194373403</c:v>
                </c:pt>
                <c:pt idx="29">
                  <c:v>2560.8140332480821</c:v>
                </c:pt>
                <c:pt idx="30">
                  <c:v>2726.0861815856783</c:v>
                </c:pt>
                <c:pt idx="31">
                  <c:v>2726.0861815856783</c:v>
                </c:pt>
                <c:pt idx="32">
                  <c:v>2608.0346470588238</c:v>
                </c:pt>
                <c:pt idx="33">
                  <c:v>2434.8923964194369</c:v>
                </c:pt>
                <c:pt idx="34">
                  <c:v>2308.9707595907921</c:v>
                </c:pt>
                <c:pt idx="35">
                  <c:v>2466.3728056265986</c:v>
                </c:pt>
                <c:pt idx="36">
                  <c:v>2505.7233171355501</c:v>
                </c:pt>
                <c:pt idx="37">
                  <c:v>2576.5542378516625</c:v>
                </c:pt>
                <c:pt idx="38">
                  <c:v>2678.8655677749362</c:v>
                </c:pt>
                <c:pt idx="39">
                  <c:v>2584.4243401534527</c:v>
                </c:pt>
                <c:pt idx="40">
                  <c:v>2600.1645447570336</c:v>
                </c:pt>
                <c:pt idx="41">
                  <c:v>2875.6181253196933</c:v>
                </c:pt>
                <c:pt idx="42">
                  <c:v>2970.0593529411763</c:v>
                </c:pt>
                <c:pt idx="43">
                  <c:v>3064.5005805626593</c:v>
                </c:pt>
                <c:pt idx="44">
                  <c:v>2804.7872046035804</c:v>
                </c:pt>
                <c:pt idx="45">
                  <c:v>2663.1253631713557</c:v>
                </c:pt>
                <c:pt idx="46">
                  <c:v>2513.5934194373403</c:v>
                </c:pt>
                <c:pt idx="47">
                  <c:v>2686.7356700767264</c:v>
                </c:pt>
                <c:pt idx="48">
                  <c:v>2702.4758746803068</c:v>
                </c:pt>
                <c:pt idx="49">
                  <c:v>2702.4758746803068</c:v>
                </c:pt>
                <c:pt idx="50">
                  <c:v>3017.2799667519184</c:v>
                </c:pt>
                <c:pt idx="51">
                  <c:v>3009.4098644501273</c:v>
                </c:pt>
                <c:pt idx="52">
                  <c:v>2962.1892506393865</c:v>
                </c:pt>
                <c:pt idx="53">
                  <c:v>3072.3706828644504</c:v>
                </c:pt>
                <c:pt idx="54">
                  <c:v>3237.6428312020462</c:v>
                </c:pt>
                <c:pt idx="55">
                  <c:v>3300.6036496163683</c:v>
                </c:pt>
                <c:pt idx="56">
                  <c:v>3025.1500690537082</c:v>
                </c:pt>
                <c:pt idx="57">
                  <c:v>2820.5274092071613</c:v>
                </c:pt>
                <c:pt idx="58">
                  <c:v>2576.5542378516625</c:v>
                </c:pt>
                <c:pt idx="59">
                  <c:v>2741.8263861892583</c:v>
                </c:pt>
                <c:pt idx="60">
                  <c:v>2765.4366930946294</c:v>
                </c:pt>
                <c:pt idx="61">
                  <c:v>2639.5150562659846</c:v>
                </c:pt>
                <c:pt idx="62">
                  <c:v>3009.4098644501273</c:v>
                </c:pt>
                <c:pt idx="63">
                  <c:v>2946.4490460358056</c:v>
                </c:pt>
                <c:pt idx="64">
                  <c:v>3001.539762148338</c:v>
                </c:pt>
                <c:pt idx="65">
                  <c:v>3237.6428312020462</c:v>
                </c:pt>
                <c:pt idx="66">
                  <c:v>3536.7067186700765</c:v>
                </c:pt>
                <c:pt idx="67">
                  <c:v>3465.8757979539641</c:v>
                </c:pt>
                <c:pt idx="68">
                  <c:v>3198.2923196930951</c:v>
                </c:pt>
                <c:pt idx="69">
                  <c:v>2962.1892506393865</c:v>
                </c:pt>
                <c:pt idx="70">
                  <c:v>2757.5665907928392</c:v>
                </c:pt>
                <c:pt idx="71">
                  <c:v>2962.1892506393865</c:v>
                </c:pt>
                <c:pt idx="72">
                  <c:v>3064.5005805626593</c:v>
                </c:pt>
                <c:pt idx="73">
                  <c:v>2993.6696598465473</c:v>
                </c:pt>
                <c:pt idx="74">
                  <c:v>3261.2531381074168</c:v>
                </c:pt>
                <c:pt idx="75">
                  <c:v>3276.9933427109981</c:v>
                </c:pt>
                <c:pt idx="76">
                  <c:v>3284.8634450127875</c:v>
                </c:pt>
                <c:pt idx="77">
                  <c:v>3639.0180485933502</c:v>
                </c:pt>
                <c:pt idx="78">
                  <c:v>4024.6530613810746</c:v>
                </c:pt>
                <c:pt idx="79">
                  <c:v>3890.8613222506392</c:v>
                </c:pt>
                <c:pt idx="80">
                  <c:v>3615.40774168798</c:v>
                </c:pt>
                <c:pt idx="81">
                  <c:v>3316.3438542199478</c:v>
                </c:pt>
                <c:pt idx="82">
                  <c:v>3025.1500690537082</c:v>
                </c:pt>
                <c:pt idx="83">
                  <c:v>3347.8242634271101</c:v>
                </c:pt>
                <c:pt idx="84">
                  <c:v>3395.0448772378522</c:v>
                </c:pt>
                <c:pt idx="85">
                  <c:v>3339.9541611253194</c:v>
                </c:pt>
                <c:pt idx="86">
                  <c:v>3654.7582531969306</c:v>
                </c:pt>
                <c:pt idx="87">
                  <c:v>3623.2778439897697</c:v>
                </c:pt>
                <c:pt idx="88">
                  <c:v>3662.6283554987212</c:v>
                </c:pt>
                <c:pt idx="89">
                  <c:v>4103.3540843989776</c:v>
                </c:pt>
                <c:pt idx="90">
                  <c:v>4410.2880741687986</c:v>
                </c:pt>
                <c:pt idx="91">
                  <c:v>4347.3272557544751</c:v>
                </c:pt>
                <c:pt idx="92">
                  <c:v>3953.8221406649614</c:v>
                </c:pt>
                <c:pt idx="93">
                  <c:v>3568.1871278772378</c:v>
                </c:pt>
                <c:pt idx="94">
                  <c:v>3292.7335473145781</c:v>
                </c:pt>
                <c:pt idx="95">
                  <c:v>3568.1871278772378</c:v>
                </c:pt>
                <c:pt idx="96">
                  <c:v>3639.0180485933502</c:v>
                </c:pt>
                <c:pt idx="97">
                  <c:v>3528.8366163682863</c:v>
                </c:pt>
                <c:pt idx="98">
                  <c:v>3961.6922429667516</c:v>
                </c:pt>
                <c:pt idx="99">
                  <c:v>3898.7314245524294</c:v>
                </c:pt>
                <c:pt idx="100">
                  <c:v>3953.8221406649614</c:v>
                </c:pt>
                <c:pt idx="101">
                  <c:v>4481.1189948849105</c:v>
                </c:pt>
                <c:pt idx="102">
                  <c:v>4819.5333938618933</c:v>
                </c:pt>
                <c:pt idx="103">
                  <c:v>4835.2735984654737</c:v>
                </c:pt>
                <c:pt idx="104">
                  <c:v>4339.4571534526858</c:v>
                </c:pt>
                <c:pt idx="105">
                  <c:v>3890.8613222506392</c:v>
                </c:pt>
                <c:pt idx="106">
                  <c:v>3560.317025575449</c:v>
                </c:pt>
                <c:pt idx="107">
                  <c:v>3804.290196930946</c:v>
                </c:pt>
                <c:pt idx="108">
                  <c:v>3835.7706061381073</c:v>
                </c:pt>
                <c:pt idx="109">
                  <c:v>3662.6283554987212</c:v>
                </c:pt>
                <c:pt idx="110">
                  <c:v>4008.9128567774942</c:v>
                </c:pt>
                <c:pt idx="111">
                  <c:v>3898.7314245524294</c:v>
                </c:pt>
                <c:pt idx="112">
                  <c:v>4016.7829590792835</c:v>
                </c:pt>
                <c:pt idx="113">
                  <c:v>4583.4303248081833</c:v>
                </c:pt>
                <c:pt idx="114">
                  <c:v>5024.1560537084406</c:v>
                </c:pt>
                <c:pt idx="115">
                  <c:v>5134.3374859335045</c:v>
                </c:pt>
                <c:pt idx="116">
                  <c:v>4339.4571534526858</c:v>
                </c:pt>
                <c:pt idx="117">
                  <c:v>3985.3025498721231</c:v>
                </c:pt>
                <c:pt idx="118">
                  <c:v>3599.6675370843986</c:v>
                </c:pt>
                <c:pt idx="119">
                  <c:v>3812.1602992327362</c:v>
                </c:pt>
                <c:pt idx="120">
                  <c:v>3993.1726521739129</c:v>
                </c:pt>
                <c:pt idx="121">
                  <c:v>3851.5108107416886</c:v>
                </c:pt>
                <c:pt idx="122">
                  <c:v>4355.1973580562653</c:v>
                </c:pt>
                <c:pt idx="123">
                  <c:v>4276.4963350383632</c:v>
                </c:pt>
                <c:pt idx="124">
                  <c:v>4465.378790281331</c:v>
                </c:pt>
                <c:pt idx="125">
                  <c:v>4874.6241099744248</c:v>
                </c:pt>
                <c:pt idx="126">
                  <c:v>5472.7518849104863</c:v>
                </c:pt>
                <c:pt idx="127">
                  <c:v>5559.3230102301795</c:v>
                </c:pt>
                <c:pt idx="128">
                  <c:v>4803.7931892583119</c:v>
                </c:pt>
                <c:pt idx="129">
                  <c:v>4363.0674603580555</c:v>
                </c:pt>
                <c:pt idx="130">
                  <c:v>4008.9128567774942</c:v>
                </c:pt>
                <c:pt idx="131">
                  <c:v>4347.3272557544751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649-4093-B76E-52E0C77FCFA6}"/>
            </c:ext>
          </c:extLst>
        </c:ser>
        <c:ser>
          <c:idx val="1"/>
          <c:order val="1"/>
          <c:tx>
            <c:strRef>
              <c:f>'TASK 5'!$R$2</c:f>
              <c:strCache>
                <c:ptCount val="1"/>
                <c:pt idx="0">
                  <c:v>EXP - final results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'TASK 5'!$R$3:$R$134</c:f>
              <c:numCache>
                <c:formatCode>General</c:formatCode>
                <c:ptCount val="132"/>
                <c:pt idx="0">
                  <c:v>1958.920472482564</c:v>
                </c:pt>
                <c:pt idx="1">
                  <c:v>1942.8460839030738</c:v>
                </c:pt>
                <c:pt idx="2">
                  <c:v>2123.8252410676669</c:v>
                </c:pt>
                <c:pt idx="3">
                  <c:v>2084.6828440661225</c:v>
                </c:pt>
                <c:pt idx="4">
                  <c:v>2098.4147877246469</c:v>
                </c:pt>
                <c:pt idx="5">
                  <c:v>2283.0633685494122</c:v>
                </c:pt>
                <c:pt idx="6">
                  <c:v>2455.8001947197481</c:v>
                </c:pt>
                <c:pt idx="7">
                  <c:v>2460.8942516917891</c:v>
                </c:pt>
                <c:pt idx="8">
                  <c:v>2252.9556005301147</c:v>
                </c:pt>
                <c:pt idx="9">
                  <c:v>2077.10012709077</c:v>
                </c:pt>
                <c:pt idx="10">
                  <c:v>1922.901147331653</c:v>
                </c:pt>
                <c:pt idx="11">
                  <c:v>2068.279210878397</c:v>
                </c:pt>
                <c:pt idx="12">
                  <c:v>2113.1651161481527</c:v>
                </c:pt>
                <c:pt idx="13">
                  <c:v>2095.8250364018127</c:v>
                </c:pt>
                <c:pt idx="14">
                  <c:v>2291.0544227104069</c:v>
                </c:pt>
                <c:pt idx="15">
                  <c:v>2248.8299684418471</c:v>
                </c:pt>
                <c:pt idx="16">
                  <c:v>2263.6431600561709</c:v>
                </c:pt>
                <c:pt idx="17">
                  <c:v>2462.8308990309215</c:v>
                </c:pt>
                <c:pt idx="18">
                  <c:v>2649.1689563767131</c:v>
                </c:pt>
                <c:pt idx="19">
                  <c:v>2654.6641174331226</c:v>
                </c:pt>
                <c:pt idx="20">
                  <c:v>2430.3524569516317</c:v>
                </c:pt>
                <c:pt idx="21">
                  <c:v>2240.6501912517929</c:v>
                </c:pt>
                <c:pt idx="22">
                  <c:v>2074.3096432051198</c:v>
                </c:pt>
                <c:pt idx="23">
                  <c:v>2231.1347194936025</c:v>
                </c:pt>
                <c:pt idx="24">
                  <c:v>2279.5549236597126</c:v>
                </c:pt>
                <c:pt idx="25">
                  <c:v>2260.8494927114316</c:v>
                </c:pt>
                <c:pt idx="26">
                  <c:v>2471.4511657193721</c:v>
                </c:pt>
                <c:pt idx="27">
                  <c:v>2425.901974181425</c:v>
                </c:pt>
                <c:pt idx="28">
                  <c:v>2441.8815507992226</c:v>
                </c:pt>
                <c:pt idx="29">
                  <c:v>2656.753255637977</c:v>
                </c:pt>
                <c:pt idx="30">
                  <c:v>2857.7634998644439</c:v>
                </c:pt>
                <c:pt idx="31">
                  <c:v>2863.6913477863677</c:v>
                </c:pt>
                <c:pt idx="32">
                  <c:v>2621.7174735361086</c:v>
                </c:pt>
                <c:pt idx="33">
                  <c:v>2417.0781244852824</c:v>
                </c:pt>
                <c:pt idx="34">
                  <c:v>2237.6399857395413</c:v>
                </c:pt>
                <c:pt idx="35">
                  <c:v>2406.8134081450517</c:v>
                </c:pt>
                <c:pt idx="36">
                  <c:v>2459.046200541633</c:v>
                </c:pt>
                <c:pt idx="37">
                  <c:v>2438.8679111635415</c:v>
                </c:pt>
                <c:pt idx="38">
                  <c:v>2666.0522788060011</c:v>
                </c:pt>
                <c:pt idx="39">
                  <c:v>2616.9165614663598</c:v>
                </c:pt>
                <c:pt idx="40">
                  <c:v>2634.1543637936525</c:v>
                </c:pt>
                <c:pt idx="41">
                  <c:v>2865.944983928991</c:v>
                </c:pt>
                <c:pt idx="42">
                  <c:v>3082.7826973811748</c:v>
                </c:pt>
                <c:pt idx="43">
                  <c:v>3089.1773017657797</c:v>
                </c:pt>
                <c:pt idx="44">
                  <c:v>2828.1504978359389</c:v>
                </c:pt>
                <c:pt idx="45">
                  <c:v>2607.3979252430131</c:v>
                </c:pt>
                <c:pt idx="46">
                  <c:v>2413.8308965501587</c:v>
                </c:pt>
                <c:pt idx="47">
                  <c:v>2596.3249690908738</c:v>
                </c:pt>
                <c:pt idx="48">
                  <c:v>2652.6705514470495</c:v>
                </c:pt>
                <c:pt idx="49">
                  <c:v>2630.9034313335451</c:v>
                </c:pt>
                <c:pt idx="50">
                  <c:v>2875.9762086004112</c:v>
                </c:pt>
                <c:pt idx="51">
                  <c:v>2822.9715637985428</c:v>
                </c:pt>
                <c:pt idx="52">
                  <c:v>2841.5666640431864</c:v>
                </c:pt>
                <c:pt idx="53">
                  <c:v>3091.6083883504525</c:v>
                </c:pt>
                <c:pt idx="54">
                  <c:v>3325.5198198603657</c:v>
                </c:pt>
                <c:pt idx="55">
                  <c:v>3332.4179329317976</c:v>
                </c:pt>
                <c:pt idx="56">
                  <c:v>3050.8379789762635</c:v>
                </c:pt>
                <c:pt idx="57">
                  <c:v>2812.7034338243921</c:v>
                </c:pt>
                <c:pt idx="58">
                  <c:v>2603.8950118307171</c:v>
                </c:pt>
                <c:pt idx="59">
                  <c:v>2800.7585973687856</c:v>
                </c:pt>
                <c:pt idx="60">
                  <c:v>2861.5408091822278</c:v>
                </c:pt>
                <c:pt idx="61">
                  <c:v>2838.0597544130333</c:v>
                </c:pt>
                <c:pt idx="62">
                  <c:v>3102.429467789691</c:v>
                </c:pt>
                <c:pt idx="63">
                  <c:v>3045.2512576670601</c:v>
                </c:pt>
                <c:pt idx="64">
                  <c:v>3065.3105289444006</c:v>
                </c:pt>
                <c:pt idx="65">
                  <c:v>3335.0404423379828</c:v>
                </c:pt>
                <c:pt idx="66">
                  <c:v>3587.3699698907858</c:v>
                </c:pt>
                <c:pt idx="67">
                  <c:v>3594.8112377291491</c:v>
                </c:pt>
                <c:pt idx="68">
                  <c:v>3291.0597866294743</c:v>
                </c:pt>
                <c:pt idx="69">
                  <c:v>3034.1746190927784</c:v>
                </c:pt>
                <c:pt idx="70">
                  <c:v>2808.9247023589078</c:v>
                </c:pt>
                <c:pt idx="71">
                  <c:v>3021.2892508143573</c:v>
                </c:pt>
                <c:pt idx="72">
                  <c:v>3086.8574305800812</c:v>
                </c:pt>
                <c:pt idx="73">
                  <c:v>3061.5274866004038</c:v>
                </c:pt>
                <c:pt idx="74">
                  <c:v>3346.7135694053109</c:v>
                </c:pt>
                <c:pt idx="75">
                  <c:v>3285.0331690357093</c:v>
                </c:pt>
                <c:pt idx="76">
                  <c:v>3306.6718996090385</c:v>
                </c:pt>
                <c:pt idx="77">
                  <c:v>3597.6402425161059</c:v>
                </c:pt>
                <c:pt idx="78">
                  <c:v>3869.8380999018009</c:v>
                </c:pt>
                <c:pt idx="79">
                  <c:v>3877.8652903042862</c:v>
                </c:pt>
                <c:pt idx="80">
                  <c:v>3550.1965669131037</c:v>
                </c:pt>
                <c:pt idx="81">
                  <c:v>3273.0843602054615</c:v>
                </c:pt>
                <c:pt idx="82">
                  <c:v>3030.0983517668064</c:v>
                </c:pt>
                <c:pt idx="83">
                  <c:v>3259.1844029906724</c:v>
                </c:pt>
                <c:pt idx="84">
                  <c:v>3329.9153959822688</c:v>
                </c:pt>
                <c:pt idx="85">
                  <c:v>3302.5909819676372</c:v>
                </c:pt>
                <c:pt idx="86">
                  <c:v>3610.2325071136474</c:v>
                </c:pt>
                <c:pt idx="87">
                  <c:v>3543.695415770725</c:v>
                </c:pt>
                <c:pt idx="88">
                  <c:v>3567.0379716567868</c:v>
                </c:pt>
                <c:pt idx="89">
                  <c:v>3880.9170498387798</c:v>
                </c:pt>
                <c:pt idx="90">
                  <c:v>4174.5476616975475</c:v>
                </c:pt>
                <c:pt idx="91">
                  <c:v>4183.2069099812206</c:v>
                </c:pt>
                <c:pt idx="92">
                  <c:v>3829.7376774883251</c:v>
                </c:pt>
                <c:pt idx="93">
                  <c:v>3530.8057623344034</c:v>
                </c:pt>
                <c:pt idx="94">
                  <c:v>3268.6871291599241</c:v>
                </c:pt>
                <c:pt idx="95">
                  <c:v>3515.8113278410933</c:v>
                </c:pt>
                <c:pt idx="96">
                  <c:v>3592.1116519838802</c:v>
                </c:pt>
                <c:pt idx="97">
                  <c:v>3562.6357241317805</c:v>
                </c:pt>
                <c:pt idx="98">
                  <c:v>3894.5008245017243</c:v>
                </c:pt>
                <c:pt idx="99">
                  <c:v>3822.7246282084411</c:v>
                </c:pt>
                <c:pt idx="100">
                  <c:v>3847.9051679562672</c:v>
                </c:pt>
                <c:pt idx="101">
                  <c:v>4186.4989638863008</c:v>
                </c:pt>
                <c:pt idx="102">
                  <c:v>4503.2499370520554</c:v>
                </c:pt>
                <c:pt idx="103">
                  <c:v>4512.5910112111042</c:v>
                </c:pt>
                <c:pt idx="104">
                  <c:v>4131.2897474650281</c:v>
                </c:pt>
                <c:pt idx="105">
                  <c:v>3808.8200484240756</c:v>
                </c:pt>
                <c:pt idx="106">
                  <c:v>3526.0622950096249</c:v>
                </c:pt>
                <c:pt idx="107">
                  <c:v>3792.6449579327932</c:v>
                </c:pt>
                <c:pt idx="108">
                  <c:v>3874.9531402169869</c:v>
                </c:pt>
                <c:pt idx="109">
                  <c:v>3843.1562891563517</c:v>
                </c:pt>
                <c:pt idx="110">
                  <c:v>4201.1523197353827</c:v>
                </c:pt>
                <c:pt idx="111">
                  <c:v>4123.7244933854263</c:v>
                </c:pt>
                <c:pt idx="112">
                  <c:v>4150.8877391365177</c:v>
                </c:pt>
                <c:pt idx="113">
                  <c:v>4516.142280172965</c:v>
                </c:pt>
                <c:pt idx="114">
                  <c:v>4857.8341029918847</c:v>
                </c:pt>
                <c:pt idx="115">
                  <c:v>4867.9106897331731</c:v>
                </c:pt>
                <c:pt idx="116">
                  <c:v>4456.585911310558</c:v>
                </c:pt>
                <c:pt idx="117">
                  <c:v>4108.7250723431916</c:v>
                </c:pt>
                <c:pt idx="118">
                  <c:v>3803.7030823087503</c:v>
                </c:pt>
                <c:pt idx="119">
                  <c:v>4091.2763614553005</c:v>
                </c:pt>
                <c:pt idx="120">
                  <c:v>4180.0654583174601</c:v>
                </c:pt>
                <c:pt idx="121">
                  <c:v>4145.7649354485866</c:v>
                </c:pt>
                <c:pt idx="122">
                  <c:v>4531.9494356189216</c:v>
                </c:pt>
                <c:pt idx="123">
                  <c:v>4448.424972037943</c:v>
                </c:pt>
                <c:pt idx="124">
                  <c:v>4477.7270412994922</c:v>
                </c:pt>
                <c:pt idx="125">
                  <c:v>4871.7415842455739</c:v>
                </c:pt>
                <c:pt idx="126">
                  <c:v>5240.338089615163</c:v>
                </c:pt>
                <c:pt idx="127">
                  <c:v>5251.2081029161855</c:v>
                </c:pt>
                <c:pt idx="128">
                  <c:v>4807.4957698328035</c:v>
                </c:pt>
                <c:pt idx="129">
                  <c:v>4432.2445023587934</c:v>
                </c:pt>
                <c:pt idx="130">
                  <c:v>4103.2051982863777</c:v>
                </c:pt>
                <c:pt idx="131">
                  <c:v>4413.4218866947094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49-4093-B76E-52E0C77FCF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6041264"/>
        <c:axId val="846038744"/>
      </c:lineChart>
      <c:catAx>
        <c:axId val="84604126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038744"/>
        <c:crosses val="autoZero"/>
        <c:auto val="1"/>
        <c:lblAlgn val="ctr"/>
        <c:lblOffset val="100"/>
        <c:noMultiLvlLbl val="0"/>
      </c:catAx>
      <c:valAx>
        <c:axId val="846038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041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val>
            <c:numRef>
              <c:f>'TASK 3'!$B$2:$B$68</c:f>
              <c:numCache>
                <c:formatCode>General</c:formatCode>
                <c:ptCount val="67"/>
                <c:pt idx="0">
                  <c:v>248</c:v>
                </c:pt>
                <c:pt idx="1">
                  <c:v>364</c:v>
                </c:pt>
                <c:pt idx="2">
                  <c:v>419</c:v>
                </c:pt>
                <c:pt idx="3">
                  <c:v>452</c:v>
                </c:pt>
                <c:pt idx="4">
                  <c:v>657</c:v>
                </c:pt>
                <c:pt idx="5">
                  <c:v>571</c:v>
                </c:pt>
                <c:pt idx="6">
                  <c:v>751</c:v>
                </c:pt>
                <c:pt idx="7">
                  <c:v>618</c:v>
                </c:pt>
                <c:pt idx="8">
                  <c:v>664</c:v>
                </c:pt>
                <c:pt idx="9">
                  <c:v>795</c:v>
                </c:pt>
                <c:pt idx="10">
                  <c:v>807</c:v>
                </c:pt>
                <c:pt idx="11">
                  <c:v>736</c:v>
                </c:pt>
                <c:pt idx="12">
                  <c:v>822</c:v>
                </c:pt>
                <c:pt idx="13">
                  <c:v>774</c:v>
                </c:pt>
                <c:pt idx="14">
                  <c:v>862</c:v>
                </c:pt>
                <c:pt idx="15">
                  <c:v>745</c:v>
                </c:pt>
                <c:pt idx="16">
                  <c:v>956</c:v>
                </c:pt>
                <c:pt idx="17">
                  <c:v>807</c:v>
                </c:pt>
                <c:pt idx="18">
                  <c:v>973</c:v>
                </c:pt>
                <c:pt idx="19">
                  <c:v>978</c:v>
                </c:pt>
                <c:pt idx="20">
                  <c:v>867</c:v>
                </c:pt>
                <c:pt idx="21">
                  <c:v>891</c:v>
                </c:pt>
                <c:pt idx="22">
                  <c:v>1002</c:v>
                </c:pt>
                <c:pt idx="23">
                  <c:v>964</c:v>
                </c:pt>
                <c:pt idx="24">
                  <c:v>967</c:v>
                </c:pt>
                <c:pt idx="25">
                  <c:v>1026</c:v>
                </c:pt>
                <c:pt idx="26">
                  <c:v>936</c:v>
                </c:pt>
                <c:pt idx="27">
                  <c:v>911</c:v>
                </c:pt>
                <c:pt idx="28">
                  <c:v>1035</c:v>
                </c:pt>
                <c:pt idx="29">
                  <c:v>941</c:v>
                </c:pt>
                <c:pt idx="30">
                  <c:v>971</c:v>
                </c:pt>
                <c:pt idx="31">
                  <c:v>1050</c:v>
                </c:pt>
                <c:pt idx="32">
                  <c:v>987</c:v>
                </c:pt>
                <c:pt idx="33">
                  <c:v>947</c:v>
                </c:pt>
                <c:pt idx="34">
                  <c:v>1069</c:v>
                </c:pt>
                <c:pt idx="35">
                  <c:v>1068</c:v>
                </c:pt>
                <c:pt idx="36">
                  <c:v>1019</c:v>
                </c:pt>
                <c:pt idx="37">
                  <c:v>1074</c:v>
                </c:pt>
                <c:pt idx="38">
                  <c:v>979</c:v>
                </c:pt>
                <c:pt idx="39">
                  <c:v>1108</c:v>
                </c:pt>
                <c:pt idx="40">
                  <c:v>1009</c:v>
                </c:pt>
                <c:pt idx="41">
                  <c:v>972</c:v>
                </c:pt>
                <c:pt idx="42">
                  <c:v>1149</c:v>
                </c:pt>
                <c:pt idx="43">
                  <c:v>1055</c:v>
                </c:pt>
                <c:pt idx="44">
                  <c:v>1129</c:v>
                </c:pt>
                <c:pt idx="45">
                  <c:v>1059</c:v>
                </c:pt>
                <c:pt idx="46">
                  <c:v>1181</c:v>
                </c:pt>
                <c:pt idx="47">
                  <c:v>1071</c:v>
                </c:pt>
                <c:pt idx="48">
                  <c:v>1108</c:v>
                </c:pt>
                <c:pt idx="49">
                  <c:v>1070</c:v>
                </c:pt>
                <c:pt idx="50">
                  <c:v>1018</c:v>
                </c:pt>
                <c:pt idx="51">
                  <c:v>1119</c:v>
                </c:pt>
                <c:pt idx="52">
                  <c:v>1165</c:v>
                </c:pt>
                <c:pt idx="53">
                  <c:v>1180</c:v>
                </c:pt>
                <c:pt idx="54">
                  <c:v>1087</c:v>
                </c:pt>
                <c:pt idx="55">
                  <c:v>1122</c:v>
                </c:pt>
                <c:pt idx="56">
                  <c:v>1207</c:v>
                </c:pt>
                <c:pt idx="57">
                  <c:v>1219</c:v>
                </c:pt>
                <c:pt idx="58">
                  <c:v>1051</c:v>
                </c:pt>
                <c:pt idx="59">
                  <c:v>1050</c:v>
                </c:pt>
                <c:pt idx="60">
                  <c:v>1196</c:v>
                </c:pt>
                <c:pt idx="61">
                  <c:v>1082</c:v>
                </c:pt>
                <c:pt idx="62">
                  <c:v>1215</c:v>
                </c:pt>
                <c:pt idx="63">
                  <c:v>1130</c:v>
                </c:pt>
                <c:pt idx="64">
                  <c:v>1209</c:v>
                </c:pt>
                <c:pt idx="65">
                  <c:v>1151</c:v>
                </c:pt>
                <c:pt idx="66">
                  <c:v>1202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E27-414B-988B-BB7610C83E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5542520"/>
        <c:axId val="645545040"/>
      </c:lineChart>
      <c:catAx>
        <c:axId val="64554252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5545040"/>
        <c:crosses val="autoZero"/>
        <c:auto val="1"/>
        <c:lblAlgn val="ctr"/>
        <c:lblOffset val="100"/>
        <c:tickLblSkip val="10"/>
        <c:noMultiLvlLbl val="0"/>
      </c:catAx>
      <c:valAx>
        <c:axId val="645545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5542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1"/>
            <c:dispEq val="1"/>
            <c:trendlineLbl>
              <c:layout>
                <c:manualLayout>
                  <c:x val="1.4364323624707772E-4"/>
                  <c:y val="-7.326837787950661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val>
            <c:numRef>
              <c:f>'TASK 3'!$B$2:$B$68</c:f>
              <c:numCache>
                <c:formatCode>General</c:formatCode>
                <c:ptCount val="67"/>
                <c:pt idx="0">
                  <c:v>248</c:v>
                </c:pt>
                <c:pt idx="1">
                  <c:v>364</c:v>
                </c:pt>
                <c:pt idx="2">
                  <c:v>419</c:v>
                </c:pt>
                <c:pt idx="3">
                  <c:v>452</c:v>
                </c:pt>
                <c:pt idx="4">
                  <c:v>657</c:v>
                </c:pt>
                <c:pt idx="5">
                  <c:v>571</c:v>
                </c:pt>
                <c:pt idx="6">
                  <c:v>751</c:v>
                </c:pt>
                <c:pt idx="7">
                  <c:v>618</c:v>
                </c:pt>
                <c:pt idx="8">
                  <c:v>664</c:v>
                </c:pt>
                <c:pt idx="9">
                  <c:v>795</c:v>
                </c:pt>
                <c:pt idx="10">
                  <c:v>807</c:v>
                </c:pt>
                <c:pt idx="11">
                  <c:v>736</c:v>
                </c:pt>
                <c:pt idx="12">
                  <c:v>822</c:v>
                </c:pt>
                <c:pt idx="13">
                  <c:v>774</c:v>
                </c:pt>
                <c:pt idx="14">
                  <c:v>862</c:v>
                </c:pt>
                <c:pt idx="15">
                  <c:v>745</c:v>
                </c:pt>
                <c:pt idx="16">
                  <c:v>956</c:v>
                </c:pt>
                <c:pt idx="17">
                  <c:v>807</c:v>
                </c:pt>
                <c:pt idx="18">
                  <c:v>973</c:v>
                </c:pt>
                <c:pt idx="19">
                  <c:v>978</c:v>
                </c:pt>
                <c:pt idx="20">
                  <c:v>867</c:v>
                </c:pt>
                <c:pt idx="21">
                  <c:v>891</c:v>
                </c:pt>
                <c:pt idx="22">
                  <c:v>1002</c:v>
                </c:pt>
                <c:pt idx="23">
                  <c:v>964</c:v>
                </c:pt>
                <c:pt idx="24">
                  <c:v>967</c:v>
                </c:pt>
                <c:pt idx="25">
                  <c:v>1026</c:v>
                </c:pt>
                <c:pt idx="26">
                  <c:v>936</c:v>
                </c:pt>
                <c:pt idx="27">
                  <c:v>911</c:v>
                </c:pt>
                <c:pt idx="28">
                  <c:v>1035</c:v>
                </c:pt>
                <c:pt idx="29">
                  <c:v>941</c:v>
                </c:pt>
                <c:pt idx="30">
                  <c:v>971</c:v>
                </c:pt>
                <c:pt idx="31">
                  <c:v>1050</c:v>
                </c:pt>
                <c:pt idx="32">
                  <c:v>987</c:v>
                </c:pt>
                <c:pt idx="33">
                  <c:v>947</c:v>
                </c:pt>
                <c:pt idx="34">
                  <c:v>1069</c:v>
                </c:pt>
                <c:pt idx="35">
                  <c:v>1068</c:v>
                </c:pt>
                <c:pt idx="36">
                  <c:v>1019</c:v>
                </c:pt>
                <c:pt idx="37">
                  <c:v>1074</c:v>
                </c:pt>
                <c:pt idx="38">
                  <c:v>979</c:v>
                </c:pt>
                <c:pt idx="39">
                  <c:v>1108</c:v>
                </c:pt>
                <c:pt idx="40">
                  <c:v>1009</c:v>
                </c:pt>
                <c:pt idx="41">
                  <c:v>972</c:v>
                </c:pt>
                <c:pt idx="42">
                  <c:v>1149</c:v>
                </c:pt>
                <c:pt idx="43">
                  <c:v>1055</c:v>
                </c:pt>
                <c:pt idx="44">
                  <c:v>1129</c:v>
                </c:pt>
                <c:pt idx="45">
                  <c:v>1059</c:v>
                </c:pt>
                <c:pt idx="46">
                  <c:v>1181</c:v>
                </c:pt>
                <c:pt idx="47">
                  <c:v>1071</c:v>
                </c:pt>
                <c:pt idx="48">
                  <c:v>1108</c:v>
                </c:pt>
                <c:pt idx="49">
                  <c:v>1070</c:v>
                </c:pt>
                <c:pt idx="50">
                  <c:v>1018</c:v>
                </c:pt>
                <c:pt idx="51">
                  <c:v>1119</c:v>
                </c:pt>
                <c:pt idx="52">
                  <c:v>1165</c:v>
                </c:pt>
                <c:pt idx="53">
                  <c:v>1180</c:v>
                </c:pt>
                <c:pt idx="54">
                  <c:v>1087</c:v>
                </c:pt>
                <c:pt idx="55">
                  <c:v>1122</c:v>
                </c:pt>
                <c:pt idx="56">
                  <c:v>1207</c:v>
                </c:pt>
                <c:pt idx="57">
                  <c:v>1219</c:v>
                </c:pt>
                <c:pt idx="58">
                  <c:v>1051</c:v>
                </c:pt>
                <c:pt idx="59">
                  <c:v>1050</c:v>
                </c:pt>
                <c:pt idx="60">
                  <c:v>1196</c:v>
                </c:pt>
                <c:pt idx="61">
                  <c:v>1082</c:v>
                </c:pt>
                <c:pt idx="62">
                  <c:v>1215</c:v>
                </c:pt>
                <c:pt idx="63">
                  <c:v>1130</c:v>
                </c:pt>
                <c:pt idx="64">
                  <c:v>1209</c:v>
                </c:pt>
                <c:pt idx="65">
                  <c:v>1151</c:v>
                </c:pt>
                <c:pt idx="66">
                  <c:v>1202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F26-48C4-B15B-BA10D0781F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5542520"/>
        <c:axId val="645545040"/>
      </c:lineChart>
      <c:catAx>
        <c:axId val="64554252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5545040"/>
        <c:crosses val="autoZero"/>
        <c:auto val="1"/>
        <c:lblAlgn val="ctr"/>
        <c:lblOffset val="100"/>
        <c:tickLblSkip val="10"/>
        <c:noMultiLvlLbl val="0"/>
      </c:catAx>
      <c:valAx>
        <c:axId val="645545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5542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val>
            <c:numRef>
              <c:f>'TASK 3'!$B$2:$B$68</c:f>
              <c:numCache>
                <c:formatCode>General</c:formatCode>
                <c:ptCount val="67"/>
                <c:pt idx="0">
                  <c:v>248</c:v>
                </c:pt>
                <c:pt idx="1">
                  <c:v>364</c:v>
                </c:pt>
                <c:pt idx="2">
                  <c:v>419</c:v>
                </c:pt>
                <c:pt idx="3">
                  <c:v>452</c:v>
                </c:pt>
                <c:pt idx="4">
                  <c:v>657</c:v>
                </c:pt>
                <c:pt idx="5">
                  <c:v>571</c:v>
                </c:pt>
                <c:pt idx="6">
                  <c:v>751</c:v>
                </c:pt>
                <c:pt idx="7">
                  <c:v>618</c:v>
                </c:pt>
                <c:pt idx="8">
                  <c:v>664</c:v>
                </c:pt>
                <c:pt idx="9">
                  <c:v>795</c:v>
                </c:pt>
                <c:pt idx="10">
                  <c:v>807</c:v>
                </c:pt>
                <c:pt idx="11">
                  <c:v>736</c:v>
                </c:pt>
                <c:pt idx="12">
                  <c:v>822</c:v>
                </c:pt>
                <c:pt idx="13">
                  <c:v>774</c:v>
                </c:pt>
                <c:pt idx="14">
                  <c:v>862</c:v>
                </c:pt>
                <c:pt idx="15">
                  <c:v>745</c:v>
                </c:pt>
                <c:pt idx="16">
                  <c:v>956</c:v>
                </c:pt>
                <c:pt idx="17">
                  <c:v>807</c:v>
                </c:pt>
                <c:pt idx="18">
                  <c:v>973</c:v>
                </c:pt>
                <c:pt idx="19">
                  <c:v>978</c:v>
                </c:pt>
                <c:pt idx="20">
                  <c:v>867</c:v>
                </c:pt>
                <c:pt idx="21">
                  <c:v>891</c:v>
                </c:pt>
                <c:pt idx="22">
                  <c:v>1002</c:v>
                </c:pt>
                <c:pt idx="23">
                  <c:v>964</c:v>
                </c:pt>
                <c:pt idx="24">
                  <c:v>967</c:v>
                </c:pt>
                <c:pt idx="25">
                  <c:v>1026</c:v>
                </c:pt>
                <c:pt idx="26">
                  <c:v>936</c:v>
                </c:pt>
                <c:pt idx="27">
                  <c:v>911</c:v>
                </c:pt>
                <c:pt idx="28">
                  <c:v>1035</c:v>
                </c:pt>
                <c:pt idx="29">
                  <c:v>941</c:v>
                </c:pt>
                <c:pt idx="30">
                  <c:v>971</c:v>
                </c:pt>
                <c:pt idx="31">
                  <c:v>1050</c:v>
                </c:pt>
                <c:pt idx="32">
                  <c:v>987</c:v>
                </c:pt>
                <c:pt idx="33">
                  <c:v>947</c:v>
                </c:pt>
                <c:pt idx="34">
                  <c:v>1069</c:v>
                </c:pt>
                <c:pt idx="35">
                  <c:v>1068</c:v>
                </c:pt>
                <c:pt idx="36">
                  <c:v>1019</c:v>
                </c:pt>
                <c:pt idx="37">
                  <c:v>1074</c:v>
                </c:pt>
                <c:pt idx="38">
                  <c:v>979</c:v>
                </c:pt>
                <c:pt idx="39">
                  <c:v>1108</c:v>
                </c:pt>
                <c:pt idx="40">
                  <c:v>1009</c:v>
                </c:pt>
                <c:pt idx="41">
                  <c:v>972</c:v>
                </c:pt>
                <c:pt idx="42">
                  <c:v>1149</c:v>
                </c:pt>
                <c:pt idx="43">
                  <c:v>1055</c:v>
                </c:pt>
                <c:pt idx="44">
                  <c:v>1129</c:v>
                </c:pt>
                <c:pt idx="45">
                  <c:v>1059</c:v>
                </c:pt>
                <c:pt idx="46">
                  <c:v>1181</c:v>
                </c:pt>
                <c:pt idx="47">
                  <c:v>1071</c:v>
                </c:pt>
                <c:pt idx="48">
                  <c:v>1108</c:v>
                </c:pt>
                <c:pt idx="49">
                  <c:v>1070</c:v>
                </c:pt>
                <c:pt idx="50">
                  <c:v>1018</c:v>
                </c:pt>
                <c:pt idx="51">
                  <c:v>1119</c:v>
                </c:pt>
                <c:pt idx="52">
                  <c:v>1165</c:v>
                </c:pt>
                <c:pt idx="53">
                  <c:v>1180</c:v>
                </c:pt>
                <c:pt idx="54">
                  <c:v>1087</c:v>
                </c:pt>
                <c:pt idx="55">
                  <c:v>1122</c:v>
                </c:pt>
                <c:pt idx="56">
                  <c:v>1207</c:v>
                </c:pt>
                <c:pt idx="57">
                  <c:v>1219</c:v>
                </c:pt>
                <c:pt idx="58">
                  <c:v>1051</c:v>
                </c:pt>
                <c:pt idx="59">
                  <c:v>1050</c:v>
                </c:pt>
                <c:pt idx="60">
                  <c:v>1196</c:v>
                </c:pt>
                <c:pt idx="61">
                  <c:v>1082</c:v>
                </c:pt>
                <c:pt idx="62">
                  <c:v>1215</c:v>
                </c:pt>
                <c:pt idx="63">
                  <c:v>1130</c:v>
                </c:pt>
                <c:pt idx="64">
                  <c:v>1209</c:v>
                </c:pt>
                <c:pt idx="65">
                  <c:v>1151</c:v>
                </c:pt>
                <c:pt idx="66">
                  <c:v>1202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B89-4F6D-8381-97A6E51C7D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5542520"/>
        <c:axId val="645545040"/>
      </c:lineChart>
      <c:catAx>
        <c:axId val="64554252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5545040"/>
        <c:crosses val="autoZero"/>
        <c:auto val="1"/>
        <c:lblAlgn val="ctr"/>
        <c:lblOffset val="100"/>
        <c:tickLblSkip val="10"/>
        <c:noMultiLvlLbl val="0"/>
      </c:catAx>
      <c:valAx>
        <c:axId val="645545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5542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val>
            <c:numRef>
              <c:f>'TASK 3'!$B$2:$B$68</c:f>
              <c:numCache>
                <c:formatCode>General</c:formatCode>
                <c:ptCount val="67"/>
                <c:pt idx="0">
                  <c:v>248</c:v>
                </c:pt>
                <c:pt idx="1">
                  <c:v>364</c:v>
                </c:pt>
                <c:pt idx="2">
                  <c:v>419</c:v>
                </c:pt>
                <c:pt idx="3">
                  <c:v>452</c:v>
                </c:pt>
                <c:pt idx="4">
                  <c:v>657</c:v>
                </c:pt>
                <c:pt idx="5">
                  <c:v>571</c:v>
                </c:pt>
                <c:pt idx="6">
                  <c:v>751</c:v>
                </c:pt>
                <c:pt idx="7">
                  <c:v>618</c:v>
                </c:pt>
                <c:pt idx="8">
                  <c:v>664</c:v>
                </c:pt>
                <c:pt idx="9">
                  <c:v>795</c:v>
                </c:pt>
                <c:pt idx="10">
                  <c:v>807</c:v>
                </c:pt>
                <c:pt idx="11">
                  <c:v>736</c:v>
                </c:pt>
                <c:pt idx="12">
                  <c:v>822</c:v>
                </c:pt>
                <c:pt idx="13">
                  <c:v>774</c:v>
                </c:pt>
                <c:pt idx="14">
                  <c:v>862</c:v>
                </c:pt>
                <c:pt idx="15">
                  <c:v>745</c:v>
                </c:pt>
                <c:pt idx="16">
                  <c:v>956</c:v>
                </c:pt>
                <c:pt idx="17">
                  <c:v>807</c:v>
                </c:pt>
                <c:pt idx="18">
                  <c:v>973</c:v>
                </c:pt>
                <c:pt idx="19">
                  <c:v>978</c:v>
                </c:pt>
                <c:pt idx="20">
                  <c:v>867</c:v>
                </c:pt>
                <c:pt idx="21">
                  <c:v>891</c:v>
                </c:pt>
                <c:pt idx="22">
                  <c:v>1002</c:v>
                </c:pt>
                <c:pt idx="23">
                  <c:v>964</c:v>
                </c:pt>
                <c:pt idx="24">
                  <c:v>967</c:v>
                </c:pt>
                <c:pt idx="25">
                  <c:v>1026</c:v>
                </c:pt>
                <c:pt idx="26">
                  <c:v>936</c:v>
                </c:pt>
                <c:pt idx="27">
                  <c:v>911</c:v>
                </c:pt>
                <c:pt idx="28">
                  <c:v>1035</c:v>
                </c:pt>
                <c:pt idx="29">
                  <c:v>941</c:v>
                </c:pt>
                <c:pt idx="30">
                  <c:v>971</c:v>
                </c:pt>
                <c:pt idx="31">
                  <c:v>1050</c:v>
                </c:pt>
                <c:pt idx="32">
                  <c:v>987</c:v>
                </c:pt>
                <c:pt idx="33">
                  <c:v>947</c:v>
                </c:pt>
                <c:pt idx="34">
                  <c:v>1069</c:v>
                </c:pt>
                <c:pt idx="35">
                  <c:v>1068</c:v>
                </c:pt>
                <c:pt idx="36">
                  <c:v>1019</c:v>
                </c:pt>
                <c:pt idx="37">
                  <c:v>1074</c:v>
                </c:pt>
                <c:pt idx="38">
                  <c:v>979</c:v>
                </c:pt>
                <c:pt idx="39">
                  <c:v>1108</c:v>
                </c:pt>
                <c:pt idx="40">
                  <c:v>1009</c:v>
                </c:pt>
                <c:pt idx="41">
                  <c:v>972</c:v>
                </c:pt>
                <c:pt idx="42">
                  <c:v>1149</c:v>
                </c:pt>
                <c:pt idx="43">
                  <c:v>1055</c:v>
                </c:pt>
                <c:pt idx="44">
                  <c:v>1129</c:v>
                </c:pt>
                <c:pt idx="45">
                  <c:v>1059</c:v>
                </c:pt>
                <c:pt idx="46">
                  <c:v>1181</c:v>
                </c:pt>
                <c:pt idx="47">
                  <c:v>1071</c:v>
                </c:pt>
                <c:pt idx="48">
                  <c:v>1108</c:v>
                </c:pt>
                <c:pt idx="49">
                  <c:v>1070</c:v>
                </c:pt>
                <c:pt idx="50">
                  <c:v>1018</c:v>
                </c:pt>
                <c:pt idx="51">
                  <c:v>1119</c:v>
                </c:pt>
                <c:pt idx="52">
                  <c:v>1165</c:v>
                </c:pt>
                <c:pt idx="53">
                  <c:v>1180</c:v>
                </c:pt>
                <c:pt idx="54">
                  <c:v>1087</c:v>
                </c:pt>
                <c:pt idx="55">
                  <c:v>1122</c:v>
                </c:pt>
                <c:pt idx="56">
                  <c:v>1207</c:v>
                </c:pt>
                <c:pt idx="57">
                  <c:v>1219</c:v>
                </c:pt>
                <c:pt idx="58">
                  <c:v>1051</c:v>
                </c:pt>
                <c:pt idx="59">
                  <c:v>1050</c:v>
                </c:pt>
                <c:pt idx="60">
                  <c:v>1196</c:v>
                </c:pt>
                <c:pt idx="61">
                  <c:v>1082</c:v>
                </c:pt>
                <c:pt idx="62">
                  <c:v>1215</c:v>
                </c:pt>
                <c:pt idx="63">
                  <c:v>1130</c:v>
                </c:pt>
                <c:pt idx="64">
                  <c:v>1209</c:v>
                </c:pt>
                <c:pt idx="65">
                  <c:v>1151</c:v>
                </c:pt>
                <c:pt idx="66">
                  <c:v>1202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36F-45F5-8BB2-4DCE5516E9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5542520"/>
        <c:axId val="645545040"/>
      </c:lineChart>
      <c:catAx>
        <c:axId val="64554252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5545040"/>
        <c:crosses val="autoZero"/>
        <c:auto val="1"/>
        <c:lblAlgn val="ctr"/>
        <c:lblOffset val="100"/>
        <c:tickLblSkip val="10"/>
        <c:noMultiLvlLbl val="0"/>
      </c:catAx>
      <c:valAx>
        <c:axId val="645545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5542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'TASK 3'!$B$1</c:f>
              <c:strCache>
                <c:ptCount val="1"/>
                <c:pt idx="0">
                  <c:v>Trend 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'TASK 3'!$B$2:$B$68</c:f>
              <c:numCache>
                <c:formatCode>General</c:formatCode>
                <c:ptCount val="67"/>
                <c:pt idx="0">
                  <c:v>248</c:v>
                </c:pt>
                <c:pt idx="1">
                  <c:v>364</c:v>
                </c:pt>
                <c:pt idx="2">
                  <c:v>419</c:v>
                </c:pt>
                <c:pt idx="3">
                  <c:v>452</c:v>
                </c:pt>
                <c:pt idx="4">
                  <c:v>657</c:v>
                </c:pt>
                <c:pt idx="5">
                  <c:v>571</c:v>
                </c:pt>
                <c:pt idx="6">
                  <c:v>751</c:v>
                </c:pt>
                <c:pt idx="7">
                  <c:v>618</c:v>
                </c:pt>
                <c:pt idx="8">
                  <c:v>664</c:v>
                </c:pt>
                <c:pt idx="9">
                  <c:v>795</c:v>
                </c:pt>
                <c:pt idx="10">
                  <c:v>807</c:v>
                </c:pt>
                <c:pt idx="11">
                  <c:v>736</c:v>
                </c:pt>
                <c:pt idx="12">
                  <c:v>822</c:v>
                </c:pt>
                <c:pt idx="13">
                  <c:v>774</c:v>
                </c:pt>
                <c:pt idx="14">
                  <c:v>862</c:v>
                </c:pt>
                <c:pt idx="15">
                  <c:v>745</c:v>
                </c:pt>
                <c:pt idx="16">
                  <c:v>956</c:v>
                </c:pt>
                <c:pt idx="17">
                  <c:v>807</c:v>
                </c:pt>
                <c:pt idx="18">
                  <c:v>973</c:v>
                </c:pt>
                <c:pt idx="19">
                  <c:v>978</c:v>
                </c:pt>
                <c:pt idx="20">
                  <c:v>867</c:v>
                </c:pt>
                <c:pt idx="21">
                  <c:v>891</c:v>
                </c:pt>
                <c:pt idx="22">
                  <c:v>1002</c:v>
                </c:pt>
                <c:pt idx="23">
                  <c:v>964</c:v>
                </c:pt>
                <c:pt idx="24">
                  <c:v>967</c:v>
                </c:pt>
                <c:pt idx="25">
                  <c:v>1026</c:v>
                </c:pt>
                <c:pt idx="26">
                  <c:v>936</c:v>
                </c:pt>
                <c:pt idx="27">
                  <c:v>911</c:v>
                </c:pt>
                <c:pt idx="28">
                  <c:v>1035</c:v>
                </c:pt>
                <c:pt idx="29">
                  <c:v>941</c:v>
                </c:pt>
                <c:pt idx="30">
                  <c:v>971</c:v>
                </c:pt>
                <c:pt idx="31">
                  <c:v>1050</c:v>
                </c:pt>
                <c:pt idx="32">
                  <c:v>987</c:v>
                </c:pt>
                <c:pt idx="33">
                  <c:v>947</c:v>
                </c:pt>
                <c:pt idx="34">
                  <c:v>1069</c:v>
                </c:pt>
                <c:pt idx="35">
                  <c:v>1068</c:v>
                </c:pt>
                <c:pt idx="36">
                  <c:v>1019</c:v>
                </c:pt>
                <c:pt idx="37">
                  <c:v>1074</c:v>
                </c:pt>
                <c:pt idx="38">
                  <c:v>979</c:v>
                </c:pt>
                <c:pt idx="39">
                  <c:v>1108</c:v>
                </c:pt>
                <c:pt idx="40">
                  <c:v>1009</c:v>
                </c:pt>
                <c:pt idx="41">
                  <c:v>972</c:v>
                </c:pt>
                <c:pt idx="42">
                  <c:v>1149</c:v>
                </c:pt>
                <c:pt idx="43">
                  <c:v>1055</c:v>
                </c:pt>
                <c:pt idx="44">
                  <c:v>1129</c:v>
                </c:pt>
                <c:pt idx="45">
                  <c:v>1059</c:v>
                </c:pt>
                <c:pt idx="46">
                  <c:v>1181</c:v>
                </c:pt>
                <c:pt idx="47">
                  <c:v>1071</c:v>
                </c:pt>
                <c:pt idx="48">
                  <c:v>1108</c:v>
                </c:pt>
                <c:pt idx="49">
                  <c:v>1070</c:v>
                </c:pt>
                <c:pt idx="50">
                  <c:v>1018</c:v>
                </c:pt>
                <c:pt idx="51">
                  <c:v>1119</c:v>
                </c:pt>
                <c:pt idx="52">
                  <c:v>1165</c:v>
                </c:pt>
                <c:pt idx="53">
                  <c:v>1180</c:v>
                </c:pt>
                <c:pt idx="54">
                  <c:v>1087</c:v>
                </c:pt>
                <c:pt idx="55">
                  <c:v>1122</c:v>
                </c:pt>
                <c:pt idx="56">
                  <c:v>1207</c:v>
                </c:pt>
                <c:pt idx="57">
                  <c:v>1219</c:v>
                </c:pt>
                <c:pt idx="58">
                  <c:v>1051</c:v>
                </c:pt>
                <c:pt idx="59">
                  <c:v>1050</c:v>
                </c:pt>
                <c:pt idx="60">
                  <c:v>1196</c:v>
                </c:pt>
                <c:pt idx="61">
                  <c:v>1082</c:v>
                </c:pt>
                <c:pt idx="62">
                  <c:v>1215</c:v>
                </c:pt>
                <c:pt idx="63">
                  <c:v>1130</c:v>
                </c:pt>
                <c:pt idx="64">
                  <c:v>1209</c:v>
                </c:pt>
                <c:pt idx="65">
                  <c:v>1151</c:v>
                </c:pt>
                <c:pt idx="66">
                  <c:v>1202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24-44CF-B08E-2D323EB0FED9}"/>
            </c:ext>
          </c:extLst>
        </c:ser>
        <c:ser>
          <c:idx val="1"/>
          <c:order val="1"/>
          <c:tx>
            <c:strRef>
              <c:f>'TASK 3'!$C$1</c:f>
              <c:strCache>
                <c:ptCount val="1"/>
                <c:pt idx="0">
                  <c:v>Value from model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'TASK 3'!$C$2:$C$68</c:f>
              <c:numCache>
                <c:formatCode>0</c:formatCode>
                <c:ptCount val="67"/>
                <c:pt idx="0">
                  <c:v>214.09</c:v>
                </c:pt>
                <c:pt idx="1">
                  <c:v>372.2176663011403</c:v>
                </c:pt>
                <c:pt idx="2">
                  <c:v>464.71642141385587</c:v>
                </c:pt>
                <c:pt idx="3">
                  <c:v>530.34533260228068</c:v>
                </c:pt>
                <c:pt idx="4">
                  <c:v>581.25107096359125</c:v>
                </c:pt>
                <c:pt idx="5">
                  <c:v>622.84408771499614</c:v>
                </c:pt>
                <c:pt idx="6">
                  <c:v>658.01048230398862</c:v>
                </c:pt>
                <c:pt idx="7">
                  <c:v>688.47299890342094</c:v>
                </c:pt>
                <c:pt idx="8">
                  <c:v>715.34284282771171</c:v>
                </c:pt>
                <c:pt idx="9">
                  <c:v>739.37873726473174</c:v>
                </c:pt>
                <c:pt idx="10">
                  <c:v>761.12184858349235</c:v>
                </c:pt>
                <c:pt idx="11">
                  <c:v>780.97175401613652</c:v>
                </c:pt>
                <c:pt idx="12">
                  <c:v>799.2318969177004</c:v>
                </c:pt>
                <c:pt idx="13">
                  <c:v>816.13814860512889</c:v>
                </c:pt>
                <c:pt idx="14">
                  <c:v>831.8774923774472</c:v>
                </c:pt>
                <c:pt idx="15">
                  <c:v>846.60066520456132</c:v>
                </c:pt>
                <c:pt idx="16">
                  <c:v>860.43096017954463</c:v>
                </c:pt>
                <c:pt idx="17">
                  <c:v>873.47050912885209</c:v>
                </c:pt>
                <c:pt idx="18">
                  <c:v>885.80486431724</c:v>
                </c:pt>
                <c:pt idx="19">
                  <c:v>897.50640356587201</c:v>
                </c:pt>
                <c:pt idx="20">
                  <c:v>908.63690371784446</c:v>
                </c:pt>
                <c:pt idx="21">
                  <c:v>919.24951488463262</c:v>
                </c:pt>
                <c:pt idx="22">
                  <c:v>929.39029547991697</c:v>
                </c:pt>
                <c:pt idx="23">
                  <c:v>939.09942031727689</c:v>
                </c:pt>
                <c:pt idx="24">
                  <c:v>948.41214192718257</c:v>
                </c:pt>
                <c:pt idx="25">
                  <c:v>957.35956321884078</c:v>
                </c:pt>
                <c:pt idx="26">
                  <c:v>965.96926424156766</c:v>
                </c:pt>
                <c:pt idx="27">
                  <c:v>974.26581490626927</c:v>
                </c:pt>
                <c:pt idx="28">
                  <c:v>982.27119769481442</c:v>
                </c:pt>
                <c:pt idx="29">
                  <c:v>990.00515867858758</c:v>
                </c:pt>
                <c:pt idx="30">
                  <c:v>997.48550095919643</c:v>
                </c:pt>
                <c:pt idx="31">
                  <c:v>1004.7283315057016</c:v>
                </c:pt>
                <c:pt idx="32">
                  <c:v>1011.7482699973482</c:v>
                </c:pt>
                <c:pt idx="33">
                  <c:v>1018.558626480685</c:v>
                </c:pt>
                <c:pt idx="34">
                  <c:v>1025.1715532675798</c:v>
                </c:pt>
                <c:pt idx="35">
                  <c:v>1031.5981754299924</c:v>
                </c:pt>
                <c:pt idx="36">
                  <c:v>1037.8487034115269</c:v>
                </c:pt>
                <c:pt idx="37">
                  <c:v>1043.9325306183803</c:v>
                </c:pt>
                <c:pt idx="38">
                  <c:v>1049.8583183315561</c:v>
                </c:pt>
                <c:pt idx="39">
                  <c:v>1055.6340698670122</c:v>
                </c:pt>
                <c:pt idx="40">
                  <c:v>1061.2671955772537</c:v>
                </c:pt>
                <c:pt idx="41">
                  <c:v>1066.7645700189848</c:v>
                </c:pt>
                <c:pt idx="42">
                  <c:v>1072.1325823931722</c:v>
                </c:pt>
                <c:pt idx="43">
                  <c:v>1077.3771811857728</c:v>
                </c:pt>
                <c:pt idx="44">
                  <c:v>1082.5039137913029</c:v>
                </c:pt>
                <c:pt idx="45">
                  <c:v>1087.5179617810572</c:v>
                </c:pt>
                <c:pt idx="46">
                  <c:v>1092.4241723781156</c:v>
                </c:pt>
                <c:pt idx="47">
                  <c:v>1097.2270866184172</c:v>
                </c:pt>
                <c:pt idx="48">
                  <c:v>1101.9309646079771</c:v>
                </c:pt>
                <c:pt idx="49">
                  <c:v>1106.539808228323</c:v>
                </c:pt>
                <c:pt idx="50">
                  <c:v>1111.0573815934004</c:v>
                </c:pt>
                <c:pt idx="51">
                  <c:v>1115.4872295199809</c:v>
                </c:pt>
                <c:pt idx="52">
                  <c:v>1119.8326942386454</c:v>
                </c:pt>
                <c:pt idx="53">
                  <c:v>1124.0969305427079</c:v>
                </c:pt>
                <c:pt idx="54">
                  <c:v>1128.2829195470836</c:v>
                </c:pt>
                <c:pt idx="55">
                  <c:v>1132.3934812074096</c:v>
                </c:pt>
                <c:pt idx="56">
                  <c:v>1136.4312857310958</c:v>
                </c:pt>
                <c:pt idx="57">
                  <c:v>1140.3988639959546</c:v>
                </c:pt>
                <c:pt idx="58">
                  <c:v>1144.2986170782117</c:v>
                </c:pt>
                <c:pt idx="59">
                  <c:v>1148.1328249797277</c:v>
                </c:pt>
                <c:pt idx="60">
                  <c:v>1151.9036546338575</c:v>
                </c:pt>
                <c:pt idx="61">
                  <c:v>1155.6131672603367</c:v>
                </c:pt>
                <c:pt idx="62">
                  <c:v>1159.2633251317002</c:v>
                </c:pt>
                <c:pt idx="63">
                  <c:v>1162.8559978068417</c:v>
                </c:pt>
                <c:pt idx="64">
                  <c:v>1166.3929678812915</c:v>
                </c:pt>
                <c:pt idx="65">
                  <c:v>1169.8759362984883</c:v>
                </c:pt>
                <c:pt idx="66">
                  <c:v>1173.3065272616609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E24-44CF-B08E-2D323EB0FE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17568080"/>
        <c:axId val="817560160"/>
      </c:lineChart>
      <c:catAx>
        <c:axId val="81756808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7560160"/>
        <c:crosses val="autoZero"/>
        <c:auto val="1"/>
        <c:lblAlgn val="ctr"/>
        <c:lblOffset val="100"/>
        <c:noMultiLvlLbl val="0"/>
      </c:catAx>
      <c:valAx>
        <c:axId val="817560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7568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'TASK 4'!$C$3:$C$53</c:f>
              <c:numCache>
                <c:formatCode>0.0</c:formatCode>
                <c:ptCount val="51"/>
                <c:pt idx="0">
                  <c:v>1000.0535172963348</c:v>
                </c:pt>
                <c:pt idx="1">
                  <c:v>987.87958169617184</c:v>
                </c:pt>
                <c:pt idx="2">
                  <c:v>981.07961339424878</c:v>
                </c:pt>
                <c:pt idx="3">
                  <c:v>940.23047829262111</c:v>
                </c:pt>
                <c:pt idx="4">
                  <c:v>938.39841874077683</c:v>
                </c:pt>
                <c:pt idx="5">
                  <c:v>929.09489492800992</c:v>
                </c:pt>
                <c:pt idx="6">
                  <c:v>935.67297807804687</c:v>
                </c:pt>
                <c:pt idx="7">
                  <c:v>972.14382487601074</c:v>
                </c:pt>
                <c:pt idx="8">
                  <c:v>1017.058467369713</c:v>
                </c:pt>
                <c:pt idx="9">
                  <c:v>1054.3796160557413</c:v>
                </c:pt>
                <c:pt idx="10">
                  <c:v>1075.6888516216425</c:v>
                </c:pt>
                <c:pt idx="11">
                  <c:v>1090.5837469394432</c:v>
                </c:pt>
                <c:pt idx="12">
                  <c:v>1108.5529818282102</c:v>
                </c:pt>
                <c:pt idx="13">
                  <c:v>1097.4641115105514</c:v>
                </c:pt>
                <c:pt idx="14">
                  <c:v>1083.6418900335898</c:v>
                </c:pt>
                <c:pt idx="15">
                  <c:v>1037.8948972164708</c:v>
                </c:pt>
                <c:pt idx="16">
                  <c:v>1035.4199089667586</c:v>
                </c:pt>
                <c:pt idx="17">
                  <c:v>1048.0788506785386</c:v>
                </c:pt>
                <c:pt idx="18">
                  <c:v>1034.7275666027622</c:v>
                </c:pt>
                <c:pt idx="19">
                  <c:v>1073.8946008556575</c:v>
                </c:pt>
                <c:pt idx="20">
                  <c:v>1118.9827901901988</c:v>
                </c:pt>
                <c:pt idx="21">
                  <c:v>1160.9650899564754</c:v>
                </c:pt>
                <c:pt idx="22">
                  <c:v>1164.7670725645999</c:v>
                </c:pt>
                <c:pt idx="23">
                  <c:v>1183.3118050628289</c:v>
                </c:pt>
                <c:pt idx="24">
                  <c:v>1221.9847811575189</c:v>
                </c:pt>
                <c:pt idx="25">
                  <c:v>1192.1485525860151</c:v>
                </c:pt>
                <c:pt idx="26">
                  <c:v>1188.0465769673053</c:v>
                </c:pt>
                <c:pt idx="27">
                  <c:v>1151.4707771485139</c:v>
                </c:pt>
                <c:pt idx="28">
                  <c:v>1135.5378324965293</c:v>
                </c:pt>
                <c:pt idx="29">
                  <c:v>1146.8243691897744</c:v>
                </c:pt>
                <c:pt idx="30">
                  <c:v>1128.5640705422347</c:v>
                </c:pt>
                <c:pt idx="31">
                  <c:v>1173.0946601530029</c:v>
                </c:pt>
                <c:pt idx="32">
                  <c:v>1246.9333333333334</c:v>
                </c:pt>
                <c:pt idx="33">
                  <c:v>1277.4171956937569</c:v>
                </c:pt>
                <c:pt idx="34">
                  <c:v>1281.6235190430625</c:v>
                </c:pt>
                <c:pt idx="35">
                  <c:v>1294.9740810946168</c:v>
                </c:pt>
                <c:pt idx="36">
                  <c:v>1316.269156440623</c:v>
                </c:pt>
                <c:pt idx="37">
                  <c:v>1294.1469638652457</c:v>
                </c:pt>
                <c:pt idx="38">
                  <c:v>1287.8793586770635</c:v>
                </c:pt>
                <c:pt idx="39">
                  <c:v>1257.6328040713345</c:v>
                </c:pt>
                <c:pt idx="40">
                  <c:v>1245.5882883713132</c:v>
                </c:pt>
                <c:pt idx="41">
                  <c:v>1247.7170413000897</c:v>
                </c:pt>
                <c:pt idx="42">
                  <c:v>1241.6000000000001</c:v>
                </c:pt>
                <c:pt idx="43">
                  <c:v>1268.1612683939502</c:v>
                </c:pt>
                <c:pt idx="44">
                  <c:v>1330.9283709681883</c:v>
                </c:pt>
                <c:pt idx="45">
                  <c:v>1374.7484134081124</c:v>
                </c:pt>
                <c:pt idx="46">
                  <c:v>1375.175941098134</c:v>
                </c:pt>
                <c:pt idx="47">
                  <c:v>1392.4176961570338</c:v>
                </c:pt>
                <c:pt idx="48">
                  <c:v>1430.0416870067556</c:v>
                </c:pt>
                <c:pt idx="49">
                  <c:v>1400.1268927149877</c:v>
                </c:pt>
                <c:pt idx="50">
                  <c:v>1381.6333332685772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DF-4E34-AD0A-F6B66D42EC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17559800"/>
        <c:axId val="817565920"/>
      </c:lineChart>
      <c:catAx>
        <c:axId val="81755980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7565920"/>
        <c:crosses val="autoZero"/>
        <c:auto val="1"/>
        <c:lblAlgn val="ctr"/>
        <c:lblOffset val="100"/>
        <c:noMultiLvlLbl val="0"/>
      </c:catAx>
      <c:valAx>
        <c:axId val="817565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7559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'TASK 4'!$C$3:$C$53</c:f>
              <c:numCache>
                <c:formatCode>0.0</c:formatCode>
                <c:ptCount val="51"/>
                <c:pt idx="0">
                  <c:v>1000.0535172963348</c:v>
                </c:pt>
                <c:pt idx="1">
                  <c:v>987.87958169617184</c:v>
                </c:pt>
                <c:pt idx="2">
                  <c:v>981.07961339424878</c:v>
                </c:pt>
                <c:pt idx="3">
                  <c:v>940.23047829262111</c:v>
                </c:pt>
                <c:pt idx="4">
                  <c:v>938.39841874077683</c:v>
                </c:pt>
                <c:pt idx="5">
                  <c:v>929.09489492800992</c:v>
                </c:pt>
                <c:pt idx="6">
                  <c:v>935.67297807804687</c:v>
                </c:pt>
                <c:pt idx="7">
                  <c:v>972.14382487601074</c:v>
                </c:pt>
                <c:pt idx="8">
                  <c:v>1017.058467369713</c:v>
                </c:pt>
                <c:pt idx="9">
                  <c:v>1054.3796160557413</c:v>
                </c:pt>
                <c:pt idx="10">
                  <c:v>1075.6888516216425</c:v>
                </c:pt>
                <c:pt idx="11">
                  <c:v>1090.5837469394432</c:v>
                </c:pt>
                <c:pt idx="12">
                  <c:v>1108.5529818282102</c:v>
                </c:pt>
                <c:pt idx="13">
                  <c:v>1097.4641115105514</c:v>
                </c:pt>
                <c:pt idx="14">
                  <c:v>1083.6418900335898</c:v>
                </c:pt>
                <c:pt idx="15">
                  <c:v>1037.8948972164708</c:v>
                </c:pt>
                <c:pt idx="16">
                  <c:v>1035.4199089667586</c:v>
                </c:pt>
                <c:pt idx="17">
                  <c:v>1048.0788506785386</c:v>
                </c:pt>
                <c:pt idx="18">
                  <c:v>1034.7275666027622</c:v>
                </c:pt>
                <c:pt idx="19">
                  <c:v>1073.8946008556575</c:v>
                </c:pt>
                <c:pt idx="20">
                  <c:v>1118.9827901901988</c:v>
                </c:pt>
                <c:pt idx="21">
                  <c:v>1160.9650899564754</c:v>
                </c:pt>
                <c:pt idx="22">
                  <c:v>1164.7670725645999</c:v>
                </c:pt>
                <c:pt idx="23">
                  <c:v>1183.3118050628289</c:v>
                </c:pt>
                <c:pt idx="24">
                  <c:v>1221.9847811575189</c:v>
                </c:pt>
                <c:pt idx="25">
                  <c:v>1192.1485525860151</c:v>
                </c:pt>
                <c:pt idx="26">
                  <c:v>1188.0465769673053</c:v>
                </c:pt>
                <c:pt idx="27">
                  <c:v>1151.4707771485139</c:v>
                </c:pt>
                <c:pt idx="28">
                  <c:v>1135.5378324965293</c:v>
                </c:pt>
                <c:pt idx="29">
                  <c:v>1146.8243691897744</c:v>
                </c:pt>
                <c:pt idx="30">
                  <c:v>1128.5640705422347</c:v>
                </c:pt>
                <c:pt idx="31">
                  <c:v>1173.0946601530029</c:v>
                </c:pt>
                <c:pt idx="32">
                  <c:v>1246.9333333333334</c:v>
                </c:pt>
                <c:pt idx="33">
                  <c:v>1277.4171956937569</c:v>
                </c:pt>
                <c:pt idx="34">
                  <c:v>1281.6235190430625</c:v>
                </c:pt>
                <c:pt idx="35">
                  <c:v>1294.9740810946168</c:v>
                </c:pt>
                <c:pt idx="36">
                  <c:v>1316.269156440623</c:v>
                </c:pt>
                <c:pt idx="37">
                  <c:v>1294.1469638652457</c:v>
                </c:pt>
                <c:pt idx="38">
                  <c:v>1287.8793586770635</c:v>
                </c:pt>
                <c:pt idx="39">
                  <c:v>1257.6328040713345</c:v>
                </c:pt>
                <c:pt idx="40">
                  <c:v>1245.5882883713132</c:v>
                </c:pt>
                <c:pt idx="41">
                  <c:v>1247.7170413000897</c:v>
                </c:pt>
                <c:pt idx="42">
                  <c:v>1241.6000000000001</c:v>
                </c:pt>
                <c:pt idx="43">
                  <c:v>1268.1612683939502</c:v>
                </c:pt>
                <c:pt idx="44">
                  <c:v>1330.9283709681883</c:v>
                </c:pt>
                <c:pt idx="45">
                  <c:v>1374.7484134081124</c:v>
                </c:pt>
                <c:pt idx="46">
                  <c:v>1375.175941098134</c:v>
                </c:pt>
                <c:pt idx="47">
                  <c:v>1392.4176961570338</c:v>
                </c:pt>
                <c:pt idx="48">
                  <c:v>1430.0416870067556</c:v>
                </c:pt>
                <c:pt idx="49">
                  <c:v>1400.1268927149877</c:v>
                </c:pt>
                <c:pt idx="50">
                  <c:v>1381.6333332685772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1-4000-9B36-387C76363FAB}"/>
            </c:ext>
          </c:extLst>
        </c:ser>
        <c:ser>
          <c:idx val="1"/>
          <c:order val="1"/>
          <c:tx>
            <c:strRef>
              <c:f>'TASK 4'!$P$2</c:f>
              <c:strCache>
                <c:ptCount val="1"/>
                <c:pt idx="0">
                  <c:v>Predict values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'TASK 4'!$P$3:$P$53</c:f>
              <c:numCache>
                <c:formatCode>General</c:formatCode>
                <c:ptCount val="51"/>
                <c:pt idx="0">
                  <c:v>1008.5939888680964</c:v>
                </c:pt>
                <c:pt idx="1">
                  <c:v>987.56678459680222</c:v>
                </c:pt>
                <c:pt idx="2">
                  <c:v>977.66971859036482</c:v>
                </c:pt>
                <c:pt idx="3">
                  <c:v>941.717412273891</c:v>
                </c:pt>
                <c:pt idx="4">
                  <c:v>933.64628523550039</c:v>
                </c:pt>
                <c:pt idx="5">
                  <c:v>937.83896211575916</c:v>
                </c:pt>
                <c:pt idx="6">
                  <c:v>930.05132689741697</c:v>
                </c:pt>
                <c:pt idx="7">
                  <c:v>966.73376166131129</c:v>
                </c:pt>
                <c:pt idx="8">
                  <c:v>1023.3859135570143</c:v>
                </c:pt>
                <c:pt idx="9">
                  <c:v>1061.7877518701773</c:v>
                </c:pt>
                <c:pt idx="10">
                  <c:v>1069.2240191735157</c:v>
                </c:pt>
                <c:pt idx="11">
                  <c:v>1085.2320054051365</c:v>
                </c:pt>
                <c:pt idx="12">
                  <c:v>1111.9872068069924</c:v>
                </c:pt>
                <c:pt idx="13">
                  <c:v>1090.9600025356983</c:v>
                </c:pt>
                <c:pt idx="14">
                  <c:v>1081.0629365292609</c:v>
                </c:pt>
                <c:pt idx="15">
                  <c:v>1045.1106302127871</c:v>
                </c:pt>
                <c:pt idx="16">
                  <c:v>1037.0395031743965</c:v>
                </c:pt>
                <c:pt idx="17">
                  <c:v>1041.2321800546551</c:v>
                </c:pt>
                <c:pt idx="18">
                  <c:v>1033.4445448363131</c:v>
                </c:pt>
                <c:pt idx="19">
                  <c:v>1070.1269796002073</c:v>
                </c:pt>
                <c:pt idx="20">
                  <c:v>1126.7791314959104</c:v>
                </c:pt>
                <c:pt idx="21">
                  <c:v>1165.1809698090735</c:v>
                </c:pt>
                <c:pt idx="22">
                  <c:v>1172.6172371124117</c:v>
                </c:pt>
                <c:pt idx="23">
                  <c:v>1188.6252233440327</c:v>
                </c:pt>
                <c:pt idx="24">
                  <c:v>1215.3804247458886</c:v>
                </c:pt>
                <c:pt idx="25">
                  <c:v>1194.3532204745943</c:v>
                </c:pt>
                <c:pt idx="26">
                  <c:v>1184.4561544681569</c:v>
                </c:pt>
                <c:pt idx="27">
                  <c:v>1148.5038481516831</c:v>
                </c:pt>
                <c:pt idx="28">
                  <c:v>1140.4327211132927</c:v>
                </c:pt>
                <c:pt idx="29">
                  <c:v>1144.6253979935514</c:v>
                </c:pt>
                <c:pt idx="30">
                  <c:v>1136.8377627752091</c:v>
                </c:pt>
                <c:pt idx="31">
                  <c:v>1173.5201975391035</c:v>
                </c:pt>
                <c:pt idx="32">
                  <c:v>1230.1723494348064</c:v>
                </c:pt>
                <c:pt idx="33">
                  <c:v>1268.5741877479695</c:v>
                </c:pt>
                <c:pt idx="34">
                  <c:v>1276.0104550513079</c:v>
                </c:pt>
                <c:pt idx="35">
                  <c:v>1292.0184412829287</c:v>
                </c:pt>
                <c:pt idx="36">
                  <c:v>1318.7736426847846</c:v>
                </c:pt>
                <c:pt idx="37">
                  <c:v>1297.7464384134905</c:v>
                </c:pt>
                <c:pt idx="38">
                  <c:v>1287.8493724070531</c:v>
                </c:pt>
                <c:pt idx="39">
                  <c:v>1251.8970660905793</c:v>
                </c:pt>
                <c:pt idx="40">
                  <c:v>1243.8259390521887</c:v>
                </c:pt>
                <c:pt idx="41">
                  <c:v>1248.0186159324473</c:v>
                </c:pt>
                <c:pt idx="42">
                  <c:v>1240.230980714105</c:v>
                </c:pt>
                <c:pt idx="43">
                  <c:v>1276.9134154779995</c:v>
                </c:pt>
                <c:pt idx="44">
                  <c:v>1333.5655673737026</c:v>
                </c:pt>
                <c:pt idx="45">
                  <c:v>1371.9674056868657</c:v>
                </c:pt>
                <c:pt idx="46">
                  <c:v>1379.4036729902039</c:v>
                </c:pt>
                <c:pt idx="47">
                  <c:v>1395.4116592218247</c:v>
                </c:pt>
                <c:pt idx="48">
                  <c:v>1422.1668606236808</c:v>
                </c:pt>
                <c:pt idx="49">
                  <c:v>1401.1396563523865</c:v>
                </c:pt>
                <c:pt idx="50">
                  <c:v>1391.2425903459491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01-4000-9B36-387C76363F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17559800"/>
        <c:axId val="817565920"/>
      </c:lineChart>
      <c:catAx>
        <c:axId val="81755980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7565920"/>
        <c:crosses val="autoZero"/>
        <c:auto val="1"/>
        <c:lblAlgn val="ctr"/>
        <c:lblOffset val="100"/>
        <c:noMultiLvlLbl val="0"/>
      </c:catAx>
      <c:valAx>
        <c:axId val="817565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7559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'TASK 5'!$C$3:$C$134</c:f>
              <c:numCache>
                <c:formatCode>0.00</c:formatCode>
                <c:ptCount val="132"/>
                <c:pt idx="0">
                  <c:v>2041.3872813299231</c:v>
                </c:pt>
                <c:pt idx="1">
                  <c:v>2088.6078951406653</c:v>
                </c:pt>
                <c:pt idx="2">
                  <c:v>2198.7893273657292</c:v>
                </c:pt>
                <c:pt idx="3">
                  <c:v>2175.1790204603581</c:v>
                </c:pt>
                <c:pt idx="4">
                  <c:v>2112.2182020460355</c:v>
                </c:pt>
                <c:pt idx="5">
                  <c:v>2222.3996342710998</c:v>
                </c:pt>
                <c:pt idx="6">
                  <c:v>2324.7109641943734</c:v>
                </c:pt>
                <c:pt idx="7">
                  <c:v>2324.7109641943734</c:v>
                </c:pt>
                <c:pt idx="8">
                  <c:v>2230.2697365728895</c:v>
                </c:pt>
                <c:pt idx="9">
                  <c:v>2096.4779974424555</c:v>
                </c:pt>
                <c:pt idx="10">
                  <c:v>1978.426462915601</c:v>
                </c:pt>
                <c:pt idx="11">
                  <c:v>2088.6078951406653</c:v>
                </c:pt>
                <c:pt idx="12">
                  <c:v>2064.9975882352937</c:v>
                </c:pt>
                <c:pt idx="13">
                  <c:v>2151.5687135549874</c:v>
                </c:pt>
                <c:pt idx="14">
                  <c:v>2269.6202480818415</c:v>
                </c:pt>
                <c:pt idx="15">
                  <c:v>2222.3996342710998</c:v>
                </c:pt>
                <c:pt idx="16">
                  <c:v>2143.6986112531972</c:v>
                </c:pt>
                <c:pt idx="17">
                  <c:v>2332.5810664961637</c:v>
                </c:pt>
                <c:pt idx="18">
                  <c:v>2497.8532148337595</c:v>
                </c:pt>
                <c:pt idx="19">
                  <c:v>2497.8532148337595</c:v>
                </c:pt>
                <c:pt idx="20">
                  <c:v>2403.4119872122765</c:v>
                </c:pt>
                <c:pt idx="21">
                  <c:v>2206.6594296675194</c:v>
                </c:pt>
                <c:pt idx="22">
                  <c:v>2057.127485933504</c:v>
                </c:pt>
                <c:pt idx="23">
                  <c:v>2261.7501457800513</c:v>
                </c:pt>
                <c:pt idx="24">
                  <c:v>2301.1006572890024</c:v>
                </c:pt>
                <c:pt idx="25">
                  <c:v>2340.4511687979539</c:v>
                </c:pt>
                <c:pt idx="26">
                  <c:v>2560.8140332480821</c:v>
                </c:pt>
                <c:pt idx="27">
                  <c:v>2442.7624987212275</c:v>
                </c:pt>
                <c:pt idx="28">
                  <c:v>2513.5934194373403</c:v>
                </c:pt>
                <c:pt idx="29">
                  <c:v>2560.8140332480821</c:v>
                </c:pt>
                <c:pt idx="30">
                  <c:v>2726.0861815856783</c:v>
                </c:pt>
                <c:pt idx="31">
                  <c:v>2726.0861815856783</c:v>
                </c:pt>
                <c:pt idx="32">
                  <c:v>2608.0346470588238</c:v>
                </c:pt>
                <c:pt idx="33">
                  <c:v>2434.8923964194369</c:v>
                </c:pt>
                <c:pt idx="34">
                  <c:v>2308.9707595907921</c:v>
                </c:pt>
                <c:pt idx="35">
                  <c:v>2466.3728056265986</c:v>
                </c:pt>
                <c:pt idx="36">
                  <c:v>2505.7233171355501</c:v>
                </c:pt>
                <c:pt idx="37">
                  <c:v>2576.5542378516625</c:v>
                </c:pt>
                <c:pt idx="38">
                  <c:v>2678.8655677749362</c:v>
                </c:pt>
                <c:pt idx="39">
                  <c:v>2584.4243401534527</c:v>
                </c:pt>
                <c:pt idx="40">
                  <c:v>2600.1645447570336</c:v>
                </c:pt>
                <c:pt idx="41">
                  <c:v>2875.6181253196933</c:v>
                </c:pt>
                <c:pt idx="42">
                  <c:v>2970.0593529411763</c:v>
                </c:pt>
                <c:pt idx="43">
                  <c:v>3064.5005805626593</c:v>
                </c:pt>
                <c:pt idx="44">
                  <c:v>2804.7872046035804</c:v>
                </c:pt>
                <c:pt idx="45">
                  <c:v>2663.1253631713557</c:v>
                </c:pt>
                <c:pt idx="46">
                  <c:v>2513.5934194373403</c:v>
                </c:pt>
                <c:pt idx="47">
                  <c:v>2686.7356700767264</c:v>
                </c:pt>
                <c:pt idx="48">
                  <c:v>2702.4758746803068</c:v>
                </c:pt>
                <c:pt idx="49">
                  <c:v>2702.4758746803068</c:v>
                </c:pt>
                <c:pt idx="50">
                  <c:v>3017.2799667519184</c:v>
                </c:pt>
                <c:pt idx="51">
                  <c:v>3009.4098644501273</c:v>
                </c:pt>
                <c:pt idx="52">
                  <c:v>2962.1892506393865</c:v>
                </c:pt>
                <c:pt idx="53">
                  <c:v>3072.3706828644504</c:v>
                </c:pt>
                <c:pt idx="54">
                  <c:v>3237.6428312020462</c:v>
                </c:pt>
                <c:pt idx="55">
                  <c:v>3300.6036496163683</c:v>
                </c:pt>
                <c:pt idx="56">
                  <c:v>3025.1500690537082</c:v>
                </c:pt>
                <c:pt idx="57">
                  <c:v>2820.5274092071613</c:v>
                </c:pt>
                <c:pt idx="58">
                  <c:v>2576.5542378516625</c:v>
                </c:pt>
                <c:pt idx="59">
                  <c:v>2741.8263861892583</c:v>
                </c:pt>
                <c:pt idx="60">
                  <c:v>2765.4366930946294</c:v>
                </c:pt>
                <c:pt idx="61">
                  <c:v>2639.5150562659846</c:v>
                </c:pt>
                <c:pt idx="62">
                  <c:v>3009.4098644501273</c:v>
                </c:pt>
                <c:pt idx="63">
                  <c:v>2946.4490460358056</c:v>
                </c:pt>
                <c:pt idx="64">
                  <c:v>3001.539762148338</c:v>
                </c:pt>
                <c:pt idx="65">
                  <c:v>3237.6428312020462</c:v>
                </c:pt>
                <c:pt idx="66">
                  <c:v>3536.7067186700765</c:v>
                </c:pt>
                <c:pt idx="67">
                  <c:v>3465.8757979539641</c:v>
                </c:pt>
                <c:pt idx="68">
                  <c:v>3198.2923196930951</c:v>
                </c:pt>
                <c:pt idx="69">
                  <c:v>2962.1892506393865</c:v>
                </c:pt>
                <c:pt idx="70">
                  <c:v>2757.5665907928392</c:v>
                </c:pt>
                <c:pt idx="71">
                  <c:v>2962.1892506393865</c:v>
                </c:pt>
                <c:pt idx="72">
                  <c:v>3064.5005805626593</c:v>
                </c:pt>
                <c:pt idx="73">
                  <c:v>2993.6696598465473</c:v>
                </c:pt>
                <c:pt idx="74">
                  <c:v>3261.2531381074168</c:v>
                </c:pt>
                <c:pt idx="75">
                  <c:v>3276.9933427109981</c:v>
                </c:pt>
                <c:pt idx="76">
                  <c:v>3284.8634450127875</c:v>
                </c:pt>
                <c:pt idx="77">
                  <c:v>3639.0180485933502</c:v>
                </c:pt>
                <c:pt idx="78">
                  <c:v>4024.6530613810746</c:v>
                </c:pt>
                <c:pt idx="79">
                  <c:v>3890.8613222506392</c:v>
                </c:pt>
                <c:pt idx="80">
                  <c:v>3615.40774168798</c:v>
                </c:pt>
                <c:pt idx="81">
                  <c:v>3316.3438542199478</c:v>
                </c:pt>
                <c:pt idx="82">
                  <c:v>3025.1500690537082</c:v>
                </c:pt>
                <c:pt idx="83">
                  <c:v>3347.8242634271101</c:v>
                </c:pt>
                <c:pt idx="84">
                  <c:v>3395.0448772378522</c:v>
                </c:pt>
                <c:pt idx="85">
                  <c:v>3339.9541611253194</c:v>
                </c:pt>
                <c:pt idx="86">
                  <c:v>3654.7582531969306</c:v>
                </c:pt>
                <c:pt idx="87">
                  <c:v>3623.2778439897697</c:v>
                </c:pt>
                <c:pt idx="88">
                  <c:v>3662.6283554987212</c:v>
                </c:pt>
                <c:pt idx="89">
                  <c:v>4103.3540843989776</c:v>
                </c:pt>
                <c:pt idx="90">
                  <c:v>4410.2880741687986</c:v>
                </c:pt>
                <c:pt idx="91">
                  <c:v>4347.3272557544751</c:v>
                </c:pt>
                <c:pt idx="92">
                  <c:v>3953.8221406649614</c:v>
                </c:pt>
                <c:pt idx="93">
                  <c:v>3568.1871278772378</c:v>
                </c:pt>
                <c:pt idx="94">
                  <c:v>3292.7335473145781</c:v>
                </c:pt>
                <c:pt idx="95">
                  <c:v>3568.1871278772378</c:v>
                </c:pt>
                <c:pt idx="96">
                  <c:v>3639.0180485933502</c:v>
                </c:pt>
                <c:pt idx="97">
                  <c:v>3528.8366163682863</c:v>
                </c:pt>
                <c:pt idx="98">
                  <c:v>3961.6922429667516</c:v>
                </c:pt>
                <c:pt idx="99">
                  <c:v>3898.7314245524294</c:v>
                </c:pt>
                <c:pt idx="100">
                  <c:v>3953.8221406649614</c:v>
                </c:pt>
                <c:pt idx="101">
                  <c:v>4481.1189948849105</c:v>
                </c:pt>
                <c:pt idx="102">
                  <c:v>4819.5333938618933</c:v>
                </c:pt>
                <c:pt idx="103">
                  <c:v>4835.2735984654737</c:v>
                </c:pt>
                <c:pt idx="104">
                  <c:v>4339.4571534526858</c:v>
                </c:pt>
                <c:pt idx="105">
                  <c:v>3890.8613222506392</c:v>
                </c:pt>
                <c:pt idx="106">
                  <c:v>3560.317025575449</c:v>
                </c:pt>
                <c:pt idx="107">
                  <c:v>3804.290196930946</c:v>
                </c:pt>
                <c:pt idx="108">
                  <c:v>3835.7706061381073</c:v>
                </c:pt>
                <c:pt idx="109">
                  <c:v>3662.6283554987212</c:v>
                </c:pt>
                <c:pt idx="110">
                  <c:v>4008.9128567774942</c:v>
                </c:pt>
                <c:pt idx="111">
                  <c:v>3898.7314245524294</c:v>
                </c:pt>
                <c:pt idx="112">
                  <c:v>4016.7829590792835</c:v>
                </c:pt>
                <c:pt idx="113">
                  <c:v>4583.4303248081833</c:v>
                </c:pt>
                <c:pt idx="114">
                  <c:v>5024.1560537084406</c:v>
                </c:pt>
                <c:pt idx="115">
                  <c:v>5134.3374859335045</c:v>
                </c:pt>
                <c:pt idx="116">
                  <c:v>4339.4571534526858</c:v>
                </c:pt>
                <c:pt idx="117">
                  <c:v>3985.3025498721231</c:v>
                </c:pt>
                <c:pt idx="118">
                  <c:v>3599.6675370843986</c:v>
                </c:pt>
                <c:pt idx="119">
                  <c:v>3812.1602992327362</c:v>
                </c:pt>
                <c:pt idx="120">
                  <c:v>3993.1726521739129</c:v>
                </c:pt>
                <c:pt idx="121">
                  <c:v>3851.5108107416886</c:v>
                </c:pt>
                <c:pt idx="122">
                  <c:v>4355.1973580562653</c:v>
                </c:pt>
                <c:pt idx="123">
                  <c:v>4276.4963350383632</c:v>
                </c:pt>
                <c:pt idx="124">
                  <c:v>4465.378790281331</c:v>
                </c:pt>
                <c:pt idx="125">
                  <c:v>4874.6241099744248</c:v>
                </c:pt>
                <c:pt idx="126">
                  <c:v>5472.7518849104863</c:v>
                </c:pt>
                <c:pt idx="127">
                  <c:v>5559.3230102301795</c:v>
                </c:pt>
                <c:pt idx="128">
                  <c:v>4803.7931892583119</c:v>
                </c:pt>
                <c:pt idx="129">
                  <c:v>4363.0674603580555</c:v>
                </c:pt>
                <c:pt idx="130">
                  <c:v>4008.9128567774942</c:v>
                </c:pt>
                <c:pt idx="131">
                  <c:v>4347.3272557544751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A44-47C0-8825-1DCF0C6C17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6041264"/>
        <c:axId val="846038744"/>
      </c:lineChart>
      <c:catAx>
        <c:axId val="84604126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038744"/>
        <c:crosses val="autoZero"/>
        <c:auto val="1"/>
        <c:lblAlgn val="ctr"/>
        <c:lblOffset val="100"/>
        <c:noMultiLvlLbl val="0"/>
      </c:catAx>
      <c:valAx>
        <c:axId val="846038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041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5" Type="http://schemas.openxmlformats.org/officeDocument/2006/relationships/chart" Target="../charts/chart6.xml"/><Relationship Id="rId4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</xdr:colOff>
      <xdr:row>3</xdr:row>
      <xdr:rowOff>9525</xdr:rowOff>
    </xdr:from>
    <xdr:to>
      <xdr:col>10</xdr:col>
      <xdr:colOff>461962</xdr:colOff>
      <xdr:row>17</xdr:row>
      <xdr:rowOff>47625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6A05F7D4-7E2A-3C88-2D48-AD9A0A84ACF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19</xdr:row>
      <xdr:rowOff>0</xdr:rowOff>
    </xdr:from>
    <xdr:to>
      <xdr:col>3</xdr:col>
      <xdr:colOff>438150</xdr:colOff>
      <xdr:row>19</xdr:row>
      <xdr:rowOff>171450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61C2A8C1-1BBB-C757-2380-2F35A8BE0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3705225"/>
          <a:ext cx="438150" cy="171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19</xdr:row>
      <xdr:rowOff>0</xdr:rowOff>
    </xdr:from>
    <xdr:to>
      <xdr:col>4</xdr:col>
      <xdr:colOff>438150</xdr:colOff>
      <xdr:row>19</xdr:row>
      <xdr:rowOff>171450</xdr:rowOff>
    </xdr:to>
    <xdr:pic>
      <xdr:nvPicPr>
        <xdr:cNvPr id="4" name="Obraz 3">
          <a:extLst>
            <a:ext uri="{FF2B5EF4-FFF2-40B4-BE49-F238E27FC236}">
              <a16:creationId xmlns:a16="http://schemas.microsoft.com/office/drawing/2014/main" id="{5AC68EB0-A766-358A-A912-DFD08BF75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3200" y="3705225"/>
          <a:ext cx="438150" cy="171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0</xdr:colOff>
      <xdr:row>19</xdr:row>
      <xdr:rowOff>0</xdr:rowOff>
    </xdr:from>
    <xdr:to>
      <xdr:col>5</xdr:col>
      <xdr:colOff>495300</xdr:colOff>
      <xdr:row>19</xdr:row>
      <xdr:rowOff>171450</xdr:rowOff>
    </xdr:to>
    <xdr:pic>
      <xdr:nvPicPr>
        <xdr:cNvPr id="5" name="Obraz 4">
          <a:extLst>
            <a:ext uri="{FF2B5EF4-FFF2-40B4-BE49-F238E27FC236}">
              <a16:creationId xmlns:a16="http://schemas.microsoft.com/office/drawing/2014/main" id="{7256E3DD-B101-4DCE-B974-A17B5D136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0" y="3705225"/>
          <a:ext cx="495300" cy="171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0</xdr:colOff>
      <xdr:row>19</xdr:row>
      <xdr:rowOff>0</xdr:rowOff>
    </xdr:from>
    <xdr:to>
      <xdr:col>6</xdr:col>
      <xdr:colOff>495300</xdr:colOff>
      <xdr:row>19</xdr:row>
      <xdr:rowOff>171450</xdr:rowOff>
    </xdr:to>
    <xdr:pic>
      <xdr:nvPicPr>
        <xdr:cNvPr id="6" name="Obraz 5">
          <a:extLst>
            <a:ext uri="{FF2B5EF4-FFF2-40B4-BE49-F238E27FC236}">
              <a16:creationId xmlns:a16="http://schemas.microsoft.com/office/drawing/2014/main" id="{656CC579-6C4E-BE2F-4431-C5A9CE5F9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14800" y="3705225"/>
          <a:ext cx="495300" cy="171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0</xdr:colOff>
      <xdr:row>19</xdr:row>
      <xdr:rowOff>0</xdr:rowOff>
    </xdr:from>
    <xdr:to>
      <xdr:col>8</xdr:col>
      <xdr:colOff>180975</xdr:colOff>
      <xdr:row>19</xdr:row>
      <xdr:rowOff>171450</xdr:rowOff>
    </xdr:to>
    <xdr:pic>
      <xdr:nvPicPr>
        <xdr:cNvPr id="7" name="Obraz 6">
          <a:extLst>
            <a:ext uri="{FF2B5EF4-FFF2-40B4-BE49-F238E27FC236}">
              <a16:creationId xmlns:a16="http://schemas.microsoft.com/office/drawing/2014/main" id="{3CCACBC1-5F61-C80A-D0B1-EF05BE7F9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00600" y="3705225"/>
          <a:ext cx="866775" cy="171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23812</xdr:colOff>
      <xdr:row>2</xdr:row>
      <xdr:rowOff>180974</xdr:rowOff>
    </xdr:from>
    <xdr:to>
      <xdr:col>14</xdr:col>
      <xdr:colOff>552450</xdr:colOff>
      <xdr:row>23</xdr:row>
      <xdr:rowOff>47624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808B3B8-C9DE-0D00-349B-3349977CF53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25</xdr:row>
      <xdr:rowOff>0</xdr:rowOff>
    </xdr:from>
    <xdr:to>
      <xdr:col>14</xdr:col>
      <xdr:colOff>528638</xdr:colOff>
      <xdr:row>45</xdr:row>
      <xdr:rowOff>47625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7B9CE4A-2556-4EC2-AA6C-AE53680968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0</xdr:colOff>
      <xdr:row>3</xdr:row>
      <xdr:rowOff>0</xdr:rowOff>
    </xdr:from>
    <xdr:to>
      <xdr:col>24</xdr:col>
      <xdr:colOff>528638</xdr:colOff>
      <xdr:row>23</xdr:row>
      <xdr:rowOff>47625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811E994-11D0-4601-88C9-502D9734AD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0</xdr:colOff>
      <xdr:row>25</xdr:row>
      <xdr:rowOff>0</xdr:rowOff>
    </xdr:from>
    <xdr:to>
      <xdr:col>24</xdr:col>
      <xdr:colOff>528638</xdr:colOff>
      <xdr:row>45</xdr:row>
      <xdr:rowOff>47625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644A6CA-F97E-4F7E-98AB-8F88485F03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257175</xdr:colOff>
      <xdr:row>29</xdr:row>
      <xdr:rowOff>66675</xdr:rowOff>
    </xdr:from>
    <xdr:to>
      <xdr:col>5</xdr:col>
      <xdr:colOff>590550</xdr:colOff>
      <xdr:row>29</xdr:row>
      <xdr:rowOff>85725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9BC12933-7583-CCDB-7A49-7B2F04FDA901}"/>
            </a:ext>
          </a:extLst>
        </xdr:cNvPr>
        <xdr:cNvCxnSpPr/>
      </xdr:nvCxnSpPr>
      <xdr:spPr>
        <a:xfrm>
          <a:off x="3686175" y="5686425"/>
          <a:ext cx="1019175" cy="1905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4762</xdr:colOff>
      <xdr:row>51</xdr:row>
      <xdr:rowOff>0</xdr:rowOff>
    </xdr:from>
    <xdr:to>
      <xdr:col>13</xdr:col>
      <xdr:colOff>152400</xdr:colOff>
      <xdr:row>68</xdr:row>
      <xdr:rowOff>47625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9B408E71-3EB9-6588-9F67-DCF3C5561B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77931</xdr:colOff>
      <xdr:row>3</xdr:row>
      <xdr:rowOff>31172</xdr:rowOff>
    </xdr:from>
    <xdr:to>
      <xdr:col>23</xdr:col>
      <xdr:colOff>493568</xdr:colOff>
      <xdr:row>19</xdr:row>
      <xdr:rowOff>3463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EE0712C-5468-619D-7816-C77C48010E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58</xdr:row>
      <xdr:rowOff>0</xdr:rowOff>
    </xdr:from>
    <xdr:to>
      <xdr:col>7</xdr:col>
      <xdr:colOff>34637</xdr:colOff>
      <xdr:row>73</xdr:row>
      <xdr:rowOff>153266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8CB023D-DC66-45A2-8DB6-52110B2D50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71437</xdr:colOff>
      <xdr:row>2</xdr:row>
      <xdr:rowOff>190500</xdr:rowOff>
    </xdr:from>
    <xdr:to>
      <xdr:col>25</xdr:col>
      <xdr:colOff>528637</xdr:colOff>
      <xdr:row>16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62DA71B-55AE-0DB2-0A0F-4E5E867A9F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0</xdr:colOff>
      <xdr:row>56</xdr:row>
      <xdr:rowOff>0</xdr:rowOff>
    </xdr:from>
    <xdr:to>
      <xdr:col>25</xdr:col>
      <xdr:colOff>457200</xdr:colOff>
      <xdr:row>69</xdr:row>
      <xdr:rowOff>142875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68D37C5-D72D-4921-838B-C0E80575C8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tudentwat-my.sharepoint.com/personal/malgorzata_grzelak_wat_edu_pl/Documents/PRACA%20BIE&#379;&#260;CA/PROJEKTY%20NAUKOWE/DIMAS/scenariusze%20zaj&#281;&#263;%20na%20TPM/Scenario%203_3_data_solved%20iiiii.xlsx" TargetMode="External"/><Relationship Id="rId1" Type="http://schemas.openxmlformats.org/officeDocument/2006/relationships/externalLinkPath" Target="Scenario%203_3_data_solved%20iiii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ne variable"/>
      <sheetName val="Multi factor"/>
      <sheetName val="Trend"/>
      <sheetName val="Additive model"/>
      <sheetName val="Multplicate model"/>
    </sheetNames>
    <sheetDataSet>
      <sheetData sheetId="0" refreshError="1"/>
      <sheetData sheetId="1" refreshError="1"/>
      <sheetData sheetId="2" refreshError="1"/>
      <sheetData sheetId="3">
        <row r="3">
          <cell r="C3">
            <v>1000.0535172963348</v>
          </cell>
        </row>
        <row r="4">
          <cell r="C4">
            <v>987.87958169617184</v>
          </cell>
        </row>
        <row r="5">
          <cell r="C5">
            <v>981.07961339424878</v>
          </cell>
        </row>
        <row r="6">
          <cell r="C6">
            <v>940.23047829262111</v>
          </cell>
        </row>
        <row r="7">
          <cell r="C7">
            <v>938.39841874077683</v>
          </cell>
        </row>
        <row r="8">
          <cell r="C8">
            <v>929.09489492800992</v>
          </cell>
        </row>
        <row r="9">
          <cell r="C9">
            <v>935.67297807804687</v>
          </cell>
        </row>
        <row r="10">
          <cell r="C10">
            <v>972.14382487601074</v>
          </cell>
        </row>
        <row r="11">
          <cell r="C11">
            <v>1017.058467369713</v>
          </cell>
        </row>
        <row r="12">
          <cell r="C12">
            <v>1054.3796160557413</v>
          </cell>
        </row>
        <row r="13">
          <cell r="C13">
            <v>1075.6888516216425</v>
          </cell>
        </row>
        <row r="14">
          <cell r="C14">
            <v>1090.5837469394432</v>
          </cell>
        </row>
        <row r="15">
          <cell r="C15">
            <v>1108.5529818282102</v>
          </cell>
        </row>
        <row r="16">
          <cell r="C16">
            <v>1097.4641115105514</v>
          </cell>
        </row>
        <row r="17">
          <cell r="C17">
            <v>1083.6418900335898</v>
          </cell>
        </row>
        <row r="18">
          <cell r="C18">
            <v>1037.8948972164708</v>
          </cell>
        </row>
        <row r="19">
          <cell r="C19">
            <v>1035.4199089667586</v>
          </cell>
        </row>
        <row r="20">
          <cell r="C20">
            <v>1048.0788506785386</v>
          </cell>
        </row>
        <row r="21">
          <cell r="C21">
            <v>1034.7275666027622</v>
          </cell>
        </row>
        <row r="22">
          <cell r="C22">
            <v>1073.8946008556575</v>
          </cell>
        </row>
        <row r="23">
          <cell r="C23">
            <v>1118.9827901901988</v>
          </cell>
        </row>
        <row r="24">
          <cell r="C24">
            <v>1160.9650899564754</v>
          </cell>
        </row>
        <row r="25">
          <cell r="C25">
            <v>1164.7670725645999</v>
          </cell>
        </row>
        <row r="26">
          <cell r="C26">
            <v>1183.3118050628289</v>
          </cell>
        </row>
        <row r="27">
          <cell r="C27">
            <v>1221.9847811575189</v>
          </cell>
        </row>
        <row r="28">
          <cell r="C28">
            <v>1192.1485525860151</v>
          </cell>
        </row>
        <row r="29">
          <cell r="C29">
            <v>1188.0465769673053</v>
          </cell>
        </row>
        <row r="30">
          <cell r="C30">
            <v>1151.4707771485139</v>
          </cell>
        </row>
        <row r="31">
          <cell r="C31">
            <v>1135.5378324965293</v>
          </cell>
        </row>
        <row r="32">
          <cell r="C32">
            <v>1146.8243691897744</v>
          </cell>
        </row>
        <row r="33">
          <cell r="C33">
            <v>1128.5640705422347</v>
          </cell>
        </row>
        <row r="34">
          <cell r="C34">
            <v>1173.0946601530029</v>
          </cell>
        </row>
        <row r="35">
          <cell r="C35">
            <v>1246.9333333333334</v>
          </cell>
        </row>
        <row r="36">
          <cell r="C36">
            <v>1277.4171956937569</v>
          </cell>
        </row>
        <row r="37">
          <cell r="C37">
            <v>1281.6235190430625</v>
          </cell>
        </row>
        <row r="38">
          <cell r="C38">
            <v>1294.9740810946168</v>
          </cell>
        </row>
        <row r="39">
          <cell r="C39">
            <v>1316.269156440623</v>
          </cell>
        </row>
        <row r="40">
          <cell r="C40">
            <v>1294.1469638652457</v>
          </cell>
        </row>
        <row r="41">
          <cell r="C41">
            <v>1287.8793586770635</v>
          </cell>
        </row>
        <row r="42">
          <cell r="C42">
            <v>1257.6328040713345</v>
          </cell>
        </row>
        <row r="43">
          <cell r="C43">
            <v>1245.5882883713132</v>
          </cell>
        </row>
        <row r="44">
          <cell r="C44">
            <v>1247.7170413000897</v>
          </cell>
        </row>
        <row r="45">
          <cell r="C45">
            <v>1241.6000000000001</v>
          </cell>
        </row>
        <row r="46">
          <cell r="C46">
            <v>1268.1612683939502</v>
          </cell>
        </row>
        <row r="47">
          <cell r="C47">
            <v>1330.9283709681883</v>
          </cell>
        </row>
        <row r="48">
          <cell r="C48">
            <v>1374.7484134081124</v>
          </cell>
        </row>
        <row r="49">
          <cell r="C49">
            <v>1375.175941098134</v>
          </cell>
        </row>
        <row r="50">
          <cell r="C50">
            <v>1392.4176961570338</v>
          </cell>
        </row>
        <row r="51">
          <cell r="C51">
            <v>1430.0416870067556</v>
          </cell>
        </row>
        <row r="52">
          <cell r="C52">
            <v>1400.1268927149877</v>
          </cell>
        </row>
        <row r="53">
          <cell r="C53">
            <v>1381.6333332685772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0F0F61-A167-444D-A452-47CBEC21E9FB}">
  <dimension ref="A1:H43"/>
  <sheetViews>
    <sheetView workbookViewId="0">
      <selection activeCell="C44" sqref="C44"/>
    </sheetView>
  </sheetViews>
  <sheetFormatPr defaultRowHeight="14.25"/>
  <cols>
    <col min="8" max="8" width="9" customWidth="1"/>
  </cols>
  <sheetData>
    <row r="1" spans="1:6" ht="16.5" thickBot="1">
      <c r="A1" s="10" t="s">
        <v>20</v>
      </c>
      <c r="B1" s="11" t="s">
        <v>13</v>
      </c>
    </row>
    <row r="2" spans="1:6" ht="16.5" thickBot="1">
      <c r="A2" s="12">
        <v>4</v>
      </c>
      <c r="B2" s="13">
        <v>18</v>
      </c>
      <c r="E2" t="s">
        <v>26</v>
      </c>
      <c r="F2" t="s">
        <v>27</v>
      </c>
    </row>
    <row r="3" spans="1:6" ht="16.5" thickBot="1">
      <c r="A3" s="12">
        <v>10</v>
      </c>
      <c r="B3" s="13">
        <v>16</v>
      </c>
    </row>
    <row r="4" spans="1:6" ht="16.5" thickBot="1">
      <c r="A4" s="12">
        <v>8</v>
      </c>
      <c r="B4" s="13">
        <v>23</v>
      </c>
    </row>
    <row r="5" spans="1:6" ht="16.5" thickBot="1">
      <c r="A5" s="12">
        <v>12</v>
      </c>
      <c r="B5" s="13">
        <v>20</v>
      </c>
    </row>
    <row r="6" spans="1:6" ht="16.5" thickBot="1">
      <c r="A6" s="12">
        <v>18</v>
      </c>
      <c r="B6" s="13">
        <v>40</v>
      </c>
    </row>
    <row r="7" spans="1:6" ht="16.5" thickBot="1">
      <c r="A7" s="12">
        <v>16</v>
      </c>
      <c r="B7" s="13">
        <v>39</v>
      </c>
    </row>
    <row r="8" spans="1:6" ht="16.5" thickBot="1">
      <c r="A8" s="12">
        <v>18</v>
      </c>
      <c r="B8" s="13">
        <v>29</v>
      </c>
    </row>
    <row r="9" spans="1:6" ht="16.5" thickBot="1">
      <c r="A9" s="12">
        <v>24</v>
      </c>
      <c r="B9" s="13">
        <v>59</v>
      </c>
    </row>
    <row r="18" spans="1:8">
      <c r="A18" t="s">
        <v>28</v>
      </c>
    </row>
    <row r="20" spans="1:8">
      <c r="A20" s="21" t="s">
        <v>29</v>
      </c>
      <c r="B20" s="21" t="s">
        <v>30</v>
      </c>
      <c r="C20" s="21" t="s">
        <v>31</v>
      </c>
      <c r="D20" s="22"/>
      <c r="E20" s="22"/>
      <c r="F20" s="22"/>
      <c r="G20" s="22"/>
      <c r="H20" s="22"/>
    </row>
    <row r="21" spans="1:8" ht="15.75">
      <c r="A21" s="14">
        <v>1</v>
      </c>
      <c r="B21" s="23">
        <v>4</v>
      </c>
      <c r="C21" s="23">
        <v>18</v>
      </c>
      <c r="D21" s="14">
        <f>B21-$B$30</f>
        <v>-9.75</v>
      </c>
      <c r="E21" s="14">
        <f>C21-$C$30</f>
        <v>-12.5</v>
      </c>
      <c r="F21" s="14">
        <f>D21^2</f>
        <v>95.0625</v>
      </c>
      <c r="G21" s="14">
        <f>E21^2</f>
        <v>156.25</v>
      </c>
      <c r="H21" s="14">
        <f>D21*E21</f>
        <v>121.875</v>
      </c>
    </row>
    <row r="22" spans="1:8" ht="15.75">
      <c r="A22" s="14">
        <v>2</v>
      </c>
      <c r="B22" s="23">
        <v>10</v>
      </c>
      <c r="C22" s="23">
        <v>16</v>
      </c>
      <c r="D22" s="14">
        <f t="shared" ref="D22:D28" si="0">B22-$B$30</f>
        <v>-3.75</v>
      </c>
      <c r="E22" s="14">
        <f t="shared" ref="E22:E28" si="1">C22-$C$30</f>
        <v>-14.5</v>
      </c>
      <c r="F22" s="14">
        <f t="shared" ref="F22:F28" si="2">D22^2</f>
        <v>14.0625</v>
      </c>
      <c r="G22" s="14">
        <f t="shared" ref="G22:G28" si="3">E22^2</f>
        <v>210.25</v>
      </c>
      <c r="H22" s="14">
        <f t="shared" ref="H22:H28" si="4">D22*E22</f>
        <v>54.375</v>
      </c>
    </row>
    <row r="23" spans="1:8" ht="15.75">
      <c r="A23" s="14">
        <v>3</v>
      </c>
      <c r="B23" s="23">
        <v>8</v>
      </c>
      <c r="C23" s="23">
        <v>23</v>
      </c>
      <c r="D23" s="14">
        <f t="shared" si="0"/>
        <v>-5.75</v>
      </c>
      <c r="E23" s="14">
        <f t="shared" si="1"/>
        <v>-7.5</v>
      </c>
      <c r="F23" s="14">
        <f t="shared" si="2"/>
        <v>33.0625</v>
      </c>
      <c r="G23" s="14">
        <f t="shared" si="3"/>
        <v>56.25</v>
      </c>
      <c r="H23" s="14">
        <f t="shared" si="4"/>
        <v>43.125</v>
      </c>
    </row>
    <row r="24" spans="1:8" ht="15.75">
      <c r="A24" s="14">
        <v>4</v>
      </c>
      <c r="B24" s="23">
        <v>12</v>
      </c>
      <c r="C24" s="23">
        <v>20</v>
      </c>
      <c r="D24" s="14">
        <f t="shared" si="0"/>
        <v>-1.75</v>
      </c>
      <c r="E24" s="14">
        <f t="shared" si="1"/>
        <v>-10.5</v>
      </c>
      <c r="F24" s="14">
        <f t="shared" si="2"/>
        <v>3.0625</v>
      </c>
      <c r="G24" s="14">
        <f t="shared" si="3"/>
        <v>110.25</v>
      </c>
      <c r="H24" s="14">
        <f t="shared" si="4"/>
        <v>18.375</v>
      </c>
    </row>
    <row r="25" spans="1:8" ht="15.75">
      <c r="A25" s="14">
        <v>5</v>
      </c>
      <c r="B25" s="23">
        <v>18</v>
      </c>
      <c r="C25" s="23">
        <v>40</v>
      </c>
      <c r="D25" s="14">
        <f t="shared" si="0"/>
        <v>4.25</v>
      </c>
      <c r="E25" s="14">
        <f t="shared" si="1"/>
        <v>9.5</v>
      </c>
      <c r="F25" s="14">
        <f t="shared" si="2"/>
        <v>18.0625</v>
      </c>
      <c r="G25" s="14">
        <f t="shared" si="3"/>
        <v>90.25</v>
      </c>
      <c r="H25" s="14">
        <f t="shared" si="4"/>
        <v>40.375</v>
      </c>
    </row>
    <row r="26" spans="1:8" ht="15.75">
      <c r="A26" s="14">
        <v>6</v>
      </c>
      <c r="B26" s="23">
        <v>16</v>
      </c>
      <c r="C26" s="23">
        <v>39</v>
      </c>
      <c r="D26" s="14">
        <f t="shared" si="0"/>
        <v>2.25</v>
      </c>
      <c r="E26" s="14">
        <f t="shared" si="1"/>
        <v>8.5</v>
      </c>
      <c r="F26" s="14">
        <f t="shared" si="2"/>
        <v>5.0625</v>
      </c>
      <c r="G26" s="14">
        <f t="shared" si="3"/>
        <v>72.25</v>
      </c>
      <c r="H26" s="14">
        <f t="shared" si="4"/>
        <v>19.125</v>
      </c>
    </row>
    <row r="27" spans="1:8" ht="15.75">
      <c r="A27" s="14">
        <v>7</v>
      </c>
      <c r="B27" s="23">
        <v>18</v>
      </c>
      <c r="C27" s="23">
        <v>29</v>
      </c>
      <c r="D27" s="14">
        <f t="shared" si="0"/>
        <v>4.25</v>
      </c>
      <c r="E27" s="14">
        <f t="shared" si="1"/>
        <v>-1.5</v>
      </c>
      <c r="F27" s="14">
        <f t="shared" si="2"/>
        <v>18.0625</v>
      </c>
      <c r="G27" s="14">
        <f t="shared" si="3"/>
        <v>2.25</v>
      </c>
      <c r="H27" s="14">
        <f t="shared" si="4"/>
        <v>-6.375</v>
      </c>
    </row>
    <row r="28" spans="1:8" ht="15.75">
      <c r="A28" s="14">
        <v>8</v>
      </c>
      <c r="B28" s="23">
        <v>24</v>
      </c>
      <c r="C28" s="23">
        <v>59</v>
      </c>
      <c r="D28" s="14">
        <f t="shared" si="0"/>
        <v>10.25</v>
      </c>
      <c r="E28" s="14">
        <f t="shared" si="1"/>
        <v>28.5</v>
      </c>
      <c r="F28" s="14">
        <f t="shared" si="2"/>
        <v>105.0625</v>
      </c>
      <c r="G28" s="14">
        <f t="shared" si="3"/>
        <v>812.25</v>
      </c>
      <c r="H28" s="14">
        <f t="shared" si="4"/>
        <v>292.125</v>
      </c>
    </row>
    <row r="29" spans="1:8" ht="15.75">
      <c r="A29" s="14" t="s">
        <v>32</v>
      </c>
      <c r="B29" s="14">
        <f>SUM(B21:B28)</f>
        <v>110</v>
      </c>
      <c r="C29" s="14">
        <f t="shared" ref="C29:H29" si="5">SUM(C21:C28)</f>
        <v>244</v>
      </c>
      <c r="D29" s="14">
        <f t="shared" si="5"/>
        <v>0</v>
      </c>
      <c r="E29" s="14">
        <f t="shared" si="5"/>
        <v>0</v>
      </c>
      <c r="F29" s="14">
        <f t="shared" si="5"/>
        <v>291.5</v>
      </c>
      <c r="G29" s="14">
        <f t="shared" si="5"/>
        <v>1510</v>
      </c>
      <c r="H29" s="14">
        <f t="shared" si="5"/>
        <v>583</v>
      </c>
    </row>
    <row r="30" spans="1:8" ht="15.75">
      <c r="A30" s="14" t="s">
        <v>33</v>
      </c>
      <c r="B30" s="14">
        <f>AVERAGE(B21:B28)</f>
        <v>13.75</v>
      </c>
      <c r="C30" s="14">
        <f t="shared" ref="C30:H30" si="6">AVERAGE(C21:C28)</f>
        <v>30.5</v>
      </c>
      <c r="D30" s="14">
        <f t="shared" si="6"/>
        <v>0</v>
      </c>
      <c r="E30" s="14">
        <f t="shared" si="6"/>
        <v>0</v>
      </c>
      <c r="F30" s="14">
        <f t="shared" si="6"/>
        <v>36.4375</v>
      </c>
      <c r="G30" s="14">
        <f t="shared" si="6"/>
        <v>188.75</v>
      </c>
      <c r="H30" s="14">
        <f t="shared" si="6"/>
        <v>72.875</v>
      </c>
    </row>
    <row r="34" spans="1:6">
      <c r="A34" t="s">
        <v>34</v>
      </c>
    </row>
    <row r="36" spans="1:6">
      <c r="A36" t="s">
        <v>35</v>
      </c>
      <c r="B36">
        <f>H30</f>
        <v>72.875</v>
      </c>
      <c r="E36" t="s">
        <v>39</v>
      </c>
      <c r="F36">
        <f>B36/F30</f>
        <v>2</v>
      </c>
    </row>
    <row r="37" spans="1:6">
      <c r="A37" t="s">
        <v>36</v>
      </c>
      <c r="B37">
        <f>SQRT(F30)</f>
        <v>6.0363482338248184</v>
      </c>
      <c r="E37" t="s">
        <v>40</v>
      </c>
      <c r="F37">
        <f>C30-F36*B30</f>
        <v>3</v>
      </c>
    </row>
    <row r="38" spans="1:6">
      <c r="A38" t="s">
        <v>37</v>
      </c>
      <c r="B38">
        <f>SQRT(G30)</f>
        <v>13.738631664034086</v>
      </c>
    </row>
    <row r="39" spans="1:6">
      <c r="A39" t="s">
        <v>38</v>
      </c>
      <c r="B39">
        <f>B36/(B37*B38)</f>
        <v>0.87874082098396677</v>
      </c>
    </row>
    <row r="42" spans="1:6">
      <c r="C42" t="s">
        <v>41</v>
      </c>
    </row>
    <row r="43" spans="1:6">
      <c r="C43" t="s">
        <v>42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AA0AD-DA49-4CD9-8DE8-F161E4EC1B14}">
  <dimension ref="A1:J33"/>
  <sheetViews>
    <sheetView workbookViewId="0">
      <selection activeCell="M20" sqref="M20"/>
    </sheetView>
  </sheetViews>
  <sheetFormatPr defaultRowHeight="14.25"/>
  <cols>
    <col min="1" max="1" width="11.125" customWidth="1"/>
  </cols>
  <sheetData>
    <row r="1" spans="1:10" ht="30">
      <c r="A1" s="15" t="s">
        <v>21</v>
      </c>
      <c r="B1" s="15" t="s">
        <v>22</v>
      </c>
      <c r="C1" s="15" t="s">
        <v>23</v>
      </c>
      <c r="E1" s="24" t="s">
        <v>26</v>
      </c>
      <c r="F1" s="24" t="s">
        <v>45</v>
      </c>
    </row>
    <row r="2" spans="1:10" ht="15.75">
      <c r="A2" s="16" t="s">
        <v>14</v>
      </c>
      <c r="B2" s="16" t="s">
        <v>15</v>
      </c>
      <c r="C2" s="16" t="s">
        <v>16</v>
      </c>
      <c r="E2" cm="1">
        <f t="array" ref="E2:G6">LINEST(A3:A10,B3:C10,TRUE,TRUE)</f>
        <v>-1.0000000000000004</v>
      </c>
      <c r="F2">
        <v>0.79999999999999982</v>
      </c>
      <c r="G2">
        <v>4.2000000000000011</v>
      </c>
    </row>
    <row r="3" spans="1:10" ht="15.75">
      <c r="A3" s="14">
        <v>6</v>
      </c>
      <c r="B3" s="14">
        <v>2</v>
      </c>
      <c r="C3" s="14">
        <v>0</v>
      </c>
      <c r="E3">
        <v>0.46188021535170071</v>
      </c>
      <c r="F3">
        <v>0.29211869733608858</v>
      </c>
      <c r="G3">
        <v>0.74296702484026844</v>
      </c>
      <c r="J3" t="s">
        <v>43</v>
      </c>
    </row>
    <row r="4" spans="1:10" ht="15.75">
      <c r="A4" s="14">
        <v>6</v>
      </c>
      <c r="B4" s="14">
        <v>3</v>
      </c>
      <c r="C4" s="14">
        <v>0</v>
      </c>
      <c r="E4">
        <v>0.91999999999999993</v>
      </c>
      <c r="F4">
        <v>0.56568542494923801</v>
      </c>
      <c r="G4" t="e">
        <v>#N/A</v>
      </c>
      <c r="J4" t="s">
        <v>44</v>
      </c>
    </row>
    <row r="5" spans="1:10" ht="15.75">
      <c r="A5" s="14">
        <v>5</v>
      </c>
      <c r="B5" s="14">
        <v>2</v>
      </c>
      <c r="C5" s="14">
        <v>1</v>
      </c>
      <c r="E5">
        <v>28.749999999999996</v>
      </c>
      <c r="F5">
        <v>5</v>
      </c>
      <c r="G5" t="e">
        <v>#N/A</v>
      </c>
    </row>
    <row r="6" spans="1:10" ht="15.75">
      <c r="A6" s="14">
        <v>5</v>
      </c>
      <c r="B6" s="14">
        <v>1</v>
      </c>
      <c r="C6" s="14">
        <v>1</v>
      </c>
      <c r="E6">
        <v>18.399999999999999</v>
      </c>
      <c r="F6">
        <v>1.6</v>
      </c>
      <c r="G6" t="e">
        <v>#N/A</v>
      </c>
    </row>
    <row r="7" spans="1:10" ht="15.75">
      <c r="A7" s="14">
        <v>3</v>
      </c>
      <c r="B7" s="14">
        <v>0</v>
      </c>
      <c r="C7" s="14">
        <v>1</v>
      </c>
    </row>
    <row r="8" spans="1:10" ht="15.75">
      <c r="A8" s="14">
        <v>3</v>
      </c>
      <c r="B8" s="14">
        <v>0</v>
      </c>
      <c r="C8" s="14">
        <v>1</v>
      </c>
    </row>
    <row r="9" spans="1:10" ht="15.75">
      <c r="A9" s="14">
        <v>2</v>
      </c>
      <c r="B9" s="14">
        <v>0</v>
      </c>
      <c r="C9" s="14">
        <v>2</v>
      </c>
    </row>
    <row r="10" spans="1:10" ht="15.75">
      <c r="A10" s="14">
        <v>2</v>
      </c>
      <c r="B10" s="14">
        <v>0</v>
      </c>
      <c r="C10" s="14">
        <v>2</v>
      </c>
    </row>
    <row r="13" spans="1:10">
      <c r="A13" t="s">
        <v>28</v>
      </c>
      <c r="B13" t="s">
        <v>46</v>
      </c>
    </row>
    <row r="15" spans="1:10">
      <c r="A15" t="s">
        <v>47</v>
      </c>
    </row>
    <row r="16" spans="1:10" ht="15" thickBot="1">
      <c r="J16" t="s">
        <v>43</v>
      </c>
    </row>
    <row r="17" spans="1:10">
      <c r="A17" s="28" t="s">
        <v>48</v>
      </c>
      <c r="B17" s="28"/>
      <c r="J17" t="s">
        <v>44</v>
      </c>
    </row>
    <row r="18" spans="1:10">
      <c r="A18" s="25" t="s">
        <v>49</v>
      </c>
      <c r="B18" s="25">
        <v>0.95916630466254382</v>
      </c>
    </row>
    <row r="19" spans="1:10">
      <c r="A19" s="25" t="s">
        <v>50</v>
      </c>
      <c r="B19" s="25">
        <v>0.91999999999999993</v>
      </c>
    </row>
    <row r="20" spans="1:10">
      <c r="A20" s="25" t="s">
        <v>51</v>
      </c>
      <c r="B20" s="25">
        <v>0.8879999999999999</v>
      </c>
    </row>
    <row r="21" spans="1:10">
      <c r="A21" s="25" t="s">
        <v>52</v>
      </c>
      <c r="B21" s="25">
        <v>0.56568542494923801</v>
      </c>
    </row>
    <row r="22" spans="1:10" ht="15" thickBot="1">
      <c r="A22" s="26" t="s">
        <v>53</v>
      </c>
      <c r="B22" s="26">
        <v>8</v>
      </c>
    </row>
    <row r="24" spans="1:10" ht="15" thickBot="1">
      <c r="A24" t="s">
        <v>54</v>
      </c>
    </row>
    <row r="25" spans="1:10">
      <c r="A25" s="27"/>
      <c r="B25" s="27" t="s">
        <v>59</v>
      </c>
      <c r="C25" s="27" t="s">
        <v>60</v>
      </c>
      <c r="D25" s="27" t="s">
        <v>61</v>
      </c>
      <c r="E25" s="27" t="s">
        <v>62</v>
      </c>
      <c r="F25" s="27" t="s">
        <v>63</v>
      </c>
    </row>
    <row r="26" spans="1:10">
      <c r="A26" s="25" t="s">
        <v>55</v>
      </c>
      <c r="B26" s="25">
        <v>2</v>
      </c>
      <c r="C26" s="25">
        <v>18.399999999999999</v>
      </c>
      <c r="D26" s="25">
        <v>9.1999999999999993</v>
      </c>
      <c r="E26" s="25">
        <v>28.749999999999996</v>
      </c>
      <c r="F26" s="25">
        <v>1.8101933598375624E-3</v>
      </c>
    </row>
    <row r="27" spans="1:10">
      <c r="A27" s="25" t="s">
        <v>56</v>
      </c>
      <c r="B27" s="25">
        <v>5</v>
      </c>
      <c r="C27" s="25">
        <v>1.6</v>
      </c>
      <c r="D27" s="25">
        <v>0.32</v>
      </c>
      <c r="E27" s="25"/>
      <c r="F27" s="25"/>
    </row>
    <row r="28" spans="1:10" ht="15" thickBot="1">
      <c r="A28" s="26" t="s">
        <v>57</v>
      </c>
      <c r="B28" s="26">
        <v>7</v>
      </c>
      <c r="C28" s="26">
        <v>20</v>
      </c>
      <c r="D28" s="26"/>
      <c r="E28" s="26"/>
      <c r="F28" s="26"/>
    </row>
    <row r="29" spans="1:10" ht="15" thickBot="1"/>
    <row r="30" spans="1:10">
      <c r="A30" s="27"/>
      <c r="B30" s="27" t="s">
        <v>64</v>
      </c>
      <c r="C30" s="27" t="s">
        <v>52</v>
      </c>
      <c r="D30" s="27" t="s">
        <v>65</v>
      </c>
      <c r="E30" s="27" t="s">
        <v>66</v>
      </c>
      <c r="F30" s="27" t="s">
        <v>67</v>
      </c>
      <c r="G30" s="27" t="s">
        <v>68</v>
      </c>
      <c r="H30" s="27" t="s">
        <v>69</v>
      </c>
      <c r="I30" s="27" t="s">
        <v>70</v>
      </c>
    </row>
    <row r="31" spans="1:10">
      <c r="A31" s="25" t="s">
        <v>58</v>
      </c>
      <c r="B31" s="25">
        <v>4.2000000000000011</v>
      </c>
      <c r="C31" s="25">
        <v>0.74296702484026844</v>
      </c>
      <c r="D31" s="25">
        <v>5.6530099716107385</v>
      </c>
      <c r="E31" s="25">
        <v>2.4060692669183436E-3</v>
      </c>
      <c r="F31" s="25">
        <v>2.2901424614688519</v>
      </c>
      <c r="G31" s="25">
        <v>6.1098575385311502</v>
      </c>
      <c r="H31" s="25">
        <v>2.2901424614688519</v>
      </c>
      <c r="I31" s="25">
        <v>6.1098575385311502</v>
      </c>
    </row>
    <row r="32" spans="1:10">
      <c r="A32" s="25" t="s">
        <v>71</v>
      </c>
      <c r="B32" s="25">
        <v>0.79999999999999982</v>
      </c>
      <c r="C32" s="25">
        <v>0.29211869733608858</v>
      </c>
      <c r="D32" s="25">
        <v>2.7386127875258302</v>
      </c>
      <c r="E32" s="25">
        <v>4.0859403859295887E-2</v>
      </c>
      <c r="F32" s="25">
        <v>4.9084982778108133E-2</v>
      </c>
      <c r="G32" s="25">
        <v>1.5509150172218915</v>
      </c>
      <c r="H32" s="25">
        <v>4.9084982778108133E-2</v>
      </c>
      <c r="I32" s="25">
        <v>1.5509150172218915</v>
      </c>
    </row>
    <row r="33" spans="1:9" ht="15" thickBot="1">
      <c r="A33" s="26" t="s">
        <v>72</v>
      </c>
      <c r="B33" s="26">
        <v>-1.0000000000000004</v>
      </c>
      <c r="C33" s="26">
        <v>0.46188021535170071</v>
      </c>
      <c r="D33" s="26">
        <v>-2.1650635094610973</v>
      </c>
      <c r="E33" s="26">
        <v>8.2656631192534663E-2</v>
      </c>
      <c r="F33" s="26">
        <v>-2.187300891822872</v>
      </c>
      <c r="G33" s="26">
        <v>0.18730089182287091</v>
      </c>
      <c r="H33" s="26">
        <v>-2.187300891822872</v>
      </c>
      <c r="I33" s="26">
        <v>0.18730089182287091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3DD5F4-5369-464A-8275-1200D0ECE98F}">
  <dimension ref="A1:H68"/>
  <sheetViews>
    <sheetView topLeftCell="A34" zoomScaleNormal="100" workbookViewId="0">
      <selection activeCell="F51" sqref="F51"/>
    </sheetView>
  </sheetViews>
  <sheetFormatPr defaultRowHeight="14.25"/>
  <sheetData>
    <row r="1" spans="1:8" ht="43.5">
      <c r="A1" s="7" t="s">
        <v>17</v>
      </c>
      <c r="B1" s="8" t="s">
        <v>18</v>
      </c>
      <c r="C1" s="9" t="s">
        <v>19</v>
      </c>
      <c r="D1" s="29"/>
    </row>
    <row r="2" spans="1:8">
      <c r="A2" s="3">
        <v>1</v>
      </c>
      <c r="B2" s="3">
        <v>248</v>
      </c>
      <c r="C2" s="32">
        <f>228.13*LN(A2)+214.09</f>
        <v>214.09</v>
      </c>
      <c r="D2" s="30" t="s">
        <v>28</v>
      </c>
      <c r="G2" t="s">
        <v>26</v>
      </c>
      <c r="H2" t="s">
        <v>73</v>
      </c>
    </row>
    <row r="3" spans="1:8">
      <c r="A3" s="3">
        <f>A2+1</f>
        <v>2</v>
      </c>
      <c r="B3" s="3">
        <v>364</v>
      </c>
      <c r="C3" s="32">
        <f t="shared" ref="C3:C66" si="0">228.13*LN(A3)+214.09</f>
        <v>372.2176663011403</v>
      </c>
      <c r="D3" s="30"/>
    </row>
    <row r="4" spans="1:8">
      <c r="A4" s="3">
        <f t="shared" ref="A4:A67" si="1">A3+1</f>
        <v>3</v>
      </c>
      <c r="B4" s="3">
        <v>419</v>
      </c>
      <c r="C4" s="32">
        <f t="shared" si="0"/>
        <v>464.71642141385587</v>
      </c>
      <c r="D4" s="30"/>
    </row>
    <row r="5" spans="1:8">
      <c r="A5" s="3">
        <f t="shared" si="1"/>
        <v>4</v>
      </c>
      <c r="B5" s="3">
        <v>452</v>
      </c>
      <c r="C5" s="32">
        <f t="shared" si="0"/>
        <v>530.34533260228068</v>
      </c>
      <c r="D5" s="30"/>
    </row>
    <row r="6" spans="1:8">
      <c r="A6" s="3">
        <f t="shared" si="1"/>
        <v>5</v>
      </c>
      <c r="B6" s="3">
        <v>657</v>
      </c>
      <c r="C6" s="32">
        <f t="shared" si="0"/>
        <v>581.25107096359125</v>
      </c>
      <c r="D6" s="30"/>
    </row>
    <row r="7" spans="1:8">
      <c r="A7" s="3">
        <f t="shared" si="1"/>
        <v>6</v>
      </c>
      <c r="B7" s="3">
        <v>571</v>
      </c>
      <c r="C7" s="32">
        <f t="shared" si="0"/>
        <v>622.84408771499614</v>
      </c>
      <c r="D7" s="30"/>
    </row>
    <row r="8" spans="1:8">
      <c r="A8" s="3">
        <f t="shared" si="1"/>
        <v>7</v>
      </c>
      <c r="B8" s="3">
        <v>751</v>
      </c>
      <c r="C8" s="32">
        <f t="shared" si="0"/>
        <v>658.01048230398862</v>
      </c>
      <c r="D8" s="30"/>
    </row>
    <row r="9" spans="1:8">
      <c r="A9" s="3">
        <f t="shared" si="1"/>
        <v>8</v>
      </c>
      <c r="B9" s="3">
        <v>618</v>
      </c>
      <c r="C9" s="32">
        <f t="shared" si="0"/>
        <v>688.47299890342094</v>
      </c>
      <c r="D9" s="30"/>
    </row>
    <row r="10" spans="1:8">
      <c r="A10" s="3">
        <f t="shared" si="1"/>
        <v>9</v>
      </c>
      <c r="B10" s="3">
        <v>664</v>
      </c>
      <c r="C10" s="32">
        <f t="shared" si="0"/>
        <v>715.34284282771171</v>
      </c>
      <c r="D10" s="30"/>
    </row>
    <row r="11" spans="1:8">
      <c r="A11" s="3">
        <f t="shared" si="1"/>
        <v>10</v>
      </c>
      <c r="B11" s="3">
        <v>795</v>
      </c>
      <c r="C11" s="32">
        <f t="shared" si="0"/>
        <v>739.37873726473174</v>
      </c>
      <c r="D11" s="30"/>
    </row>
    <row r="12" spans="1:8">
      <c r="A12" s="3">
        <f t="shared" si="1"/>
        <v>11</v>
      </c>
      <c r="B12" s="3">
        <v>807</v>
      </c>
      <c r="C12" s="32">
        <f t="shared" si="0"/>
        <v>761.12184858349235</v>
      </c>
      <c r="D12" s="30"/>
    </row>
    <row r="13" spans="1:8">
      <c r="A13" s="3">
        <f t="shared" si="1"/>
        <v>12</v>
      </c>
      <c r="B13" s="3">
        <v>736</v>
      </c>
      <c r="C13" s="32">
        <f t="shared" si="0"/>
        <v>780.97175401613652</v>
      </c>
      <c r="D13" s="30"/>
    </row>
    <row r="14" spans="1:8">
      <c r="A14" s="3">
        <f t="shared" si="1"/>
        <v>13</v>
      </c>
      <c r="B14" s="3">
        <v>822</v>
      </c>
      <c r="C14" s="32">
        <f t="shared" si="0"/>
        <v>799.2318969177004</v>
      </c>
      <c r="D14" s="30"/>
    </row>
    <row r="15" spans="1:8">
      <c r="A15" s="3">
        <f t="shared" si="1"/>
        <v>14</v>
      </c>
      <c r="B15" s="3">
        <v>774</v>
      </c>
      <c r="C15" s="32">
        <f t="shared" si="0"/>
        <v>816.13814860512889</v>
      </c>
      <c r="D15" s="30"/>
    </row>
    <row r="16" spans="1:8">
      <c r="A16" s="3">
        <f t="shared" si="1"/>
        <v>15</v>
      </c>
      <c r="B16" s="3">
        <v>862</v>
      </c>
      <c r="C16" s="32">
        <f t="shared" si="0"/>
        <v>831.8774923774472</v>
      </c>
      <c r="D16" s="30"/>
    </row>
    <row r="17" spans="1:5">
      <c r="A17" s="3">
        <f t="shared" si="1"/>
        <v>16</v>
      </c>
      <c r="B17" s="3">
        <v>745</v>
      </c>
      <c r="C17" s="32">
        <f t="shared" si="0"/>
        <v>846.60066520456132</v>
      </c>
      <c r="D17" s="30"/>
    </row>
    <row r="18" spans="1:5">
      <c r="A18" s="3">
        <f t="shared" si="1"/>
        <v>17</v>
      </c>
      <c r="B18" s="3">
        <v>956</v>
      </c>
      <c r="C18" s="32">
        <f t="shared" si="0"/>
        <v>860.43096017954463</v>
      </c>
      <c r="D18" s="30"/>
    </row>
    <row r="19" spans="1:5">
      <c r="A19" s="3">
        <f t="shared" si="1"/>
        <v>18</v>
      </c>
      <c r="B19" s="3">
        <v>807</v>
      </c>
      <c r="C19" s="32">
        <f t="shared" si="0"/>
        <v>873.47050912885209</v>
      </c>
      <c r="D19" s="30"/>
    </row>
    <row r="20" spans="1:5">
      <c r="A20" s="3">
        <f t="shared" si="1"/>
        <v>19</v>
      </c>
      <c r="B20" s="3">
        <v>973</v>
      </c>
      <c r="C20" s="32">
        <f t="shared" si="0"/>
        <v>885.80486431724</v>
      </c>
      <c r="D20" s="30"/>
    </row>
    <row r="21" spans="1:5">
      <c r="A21" s="3">
        <f t="shared" si="1"/>
        <v>20</v>
      </c>
      <c r="B21" s="3">
        <v>978</v>
      </c>
      <c r="C21" s="32">
        <f t="shared" si="0"/>
        <v>897.50640356587201</v>
      </c>
      <c r="D21" s="30"/>
    </row>
    <row r="22" spans="1:5">
      <c r="A22" s="3">
        <f t="shared" si="1"/>
        <v>21</v>
      </c>
      <c r="B22" s="3">
        <v>867</v>
      </c>
      <c r="C22" s="32">
        <f t="shared" si="0"/>
        <v>908.63690371784446</v>
      </c>
      <c r="D22" s="30"/>
    </row>
    <row r="23" spans="1:5">
      <c r="A23" s="3">
        <f t="shared" si="1"/>
        <v>22</v>
      </c>
      <c r="B23" s="3">
        <v>891</v>
      </c>
      <c r="C23" s="32">
        <f t="shared" si="0"/>
        <v>919.24951488463262</v>
      </c>
      <c r="D23" s="30"/>
    </row>
    <row r="24" spans="1:5">
      <c r="A24" s="3">
        <f t="shared" si="1"/>
        <v>23</v>
      </c>
      <c r="B24" s="3">
        <v>1002</v>
      </c>
      <c r="C24" s="32">
        <f t="shared" si="0"/>
        <v>929.39029547991697</v>
      </c>
      <c r="D24" s="30"/>
    </row>
    <row r="25" spans="1:5">
      <c r="A25" s="3">
        <f t="shared" si="1"/>
        <v>24</v>
      </c>
      <c r="B25" s="3">
        <v>964</v>
      </c>
      <c r="C25" s="32">
        <f t="shared" si="0"/>
        <v>939.09942031727689</v>
      </c>
      <c r="D25" s="30"/>
    </row>
    <row r="26" spans="1:5">
      <c r="A26" s="3">
        <f t="shared" si="1"/>
        <v>25</v>
      </c>
      <c r="B26" s="3">
        <v>967</v>
      </c>
      <c r="C26" s="32">
        <f t="shared" si="0"/>
        <v>948.41214192718257</v>
      </c>
      <c r="D26" s="30"/>
    </row>
    <row r="27" spans="1:5">
      <c r="A27" s="3">
        <f t="shared" si="1"/>
        <v>26</v>
      </c>
      <c r="B27" s="3">
        <v>1026</v>
      </c>
      <c r="C27" s="32">
        <f t="shared" si="0"/>
        <v>957.35956321884078</v>
      </c>
      <c r="D27" s="30"/>
      <c r="E27" t="s">
        <v>74</v>
      </c>
    </row>
    <row r="28" spans="1:5">
      <c r="A28" s="3">
        <f t="shared" si="1"/>
        <v>27</v>
      </c>
      <c r="B28" s="3">
        <v>936</v>
      </c>
      <c r="C28" s="32">
        <f t="shared" si="0"/>
        <v>965.96926424156766</v>
      </c>
      <c r="D28" s="30"/>
    </row>
    <row r="29" spans="1:5">
      <c r="A29" s="3">
        <f t="shared" si="1"/>
        <v>28</v>
      </c>
      <c r="B29" s="3">
        <v>911</v>
      </c>
      <c r="C29" s="32">
        <f t="shared" si="0"/>
        <v>974.26581490626927</v>
      </c>
      <c r="D29" s="30"/>
    </row>
    <row r="30" spans="1:5">
      <c r="A30" s="3">
        <f t="shared" si="1"/>
        <v>29</v>
      </c>
      <c r="B30" s="3">
        <v>1035</v>
      </c>
      <c r="C30" s="32">
        <f t="shared" si="0"/>
        <v>982.27119769481442</v>
      </c>
      <c r="D30" s="30"/>
    </row>
    <row r="31" spans="1:5">
      <c r="A31" s="3">
        <f t="shared" si="1"/>
        <v>30</v>
      </c>
      <c r="B31" s="3">
        <v>941</v>
      </c>
      <c r="C31" s="32">
        <f t="shared" si="0"/>
        <v>990.00515867858758</v>
      </c>
      <c r="D31" s="30"/>
    </row>
    <row r="32" spans="1:5">
      <c r="A32" s="3">
        <f t="shared" si="1"/>
        <v>31</v>
      </c>
      <c r="B32" s="3">
        <v>971</v>
      </c>
      <c r="C32" s="32">
        <f t="shared" si="0"/>
        <v>997.48550095919643</v>
      </c>
      <c r="D32" s="30"/>
    </row>
    <row r="33" spans="1:4">
      <c r="A33" s="3">
        <f t="shared" si="1"/>
        <v>32</v>
      </c>
      <c r="B33" s="3">
        <v>1050</v>
      </c>
      <c r="C33" s="32">
        <f t="shared" si="0"/>
        <v>1004.7283315057016</v>
      </c>
      <c r="D33" s="30"/>
    </row>
    <row r="34" spans="1:4">
      <c r="A34" s="3">
        <f t="shared" si="1"/>
        <v>33</v>
      </c>
      <c r="B34" s="3">
        <v>987</v>
      </c>
      <c r="C34" s="32">
        <f t="shared" si="0"/>
        <v>1011.7482699973482</v>
      </c>
      <c r="D34" s="30"/>
    </row>
    <row r="35" spans="1:4">
      <c r="A35" s="3">
        <f t="shared" si="1"/>
        <v>34</v>
      </c>
      <c r="B35" s="3">
        <v>947</v>
      </c>
      <c r="C35" s="32">
        <f t="shared" si="0"/>
        <v>1018.558626480685</v>
      </c>
      <c r="D35" s="30"/>
    </row>
    <row r="36" spans="1:4">
      <c r="A36" s="3">
        <f t="shared" si="1"/>
        <v>35</v>
      </c>
      <c r="B36" s="3">
        <v>1069</v>
      </c>
      <c r="C36" s="32">
        <f t="shared" si="0"/>
        <v>1025.1715532675798</v>
      </c>
      <c r="D36" s="30"/>
    </row>
    <row r="37" spans="1:4">
      <c r="A37" s="3">
        <f t="shared" si="1"/>
        <v>36</v>
      </c>
      <c r="B37" s="3">
        <v>1068</v>
      </c>
      <c r="C37" s="32">
        <f t="shared" si="0"/>
        <v>1031.5981754299924</v>
      </c>
      <c r="D37" s="30"/>
    </row>
    <row r="38" spans="1:4">
      <c r="A38" s="3">
        <f t="shared" si="1"/>
        <v>37</v>
      </c>
      <c r="B38" s="3">
        <v>1019</v>
      </c>
      <c r="C38" s="32">
        <f t="shared" si="0"/>
        <v>1037.8487034115269</v>
      </c>
      <c r="D38" s="30"/>
    </row>
    <row r="39" spans="1:4">
      <c r="A39" s="3">
        <f t="shared" si="1"/>
        <v>38</v>
      </c>
      <c r="B39" s="3">
        <v>1074</v>
      </c>
      <c r="C39" s="32">
        <f t="shared" si="0"/>
        <v>1043.9325306183803</v>
      </c>
      <c r="D39" s="30"/>
    </row>
    <row r="40" spans="1:4">
      <c r="A40" s="3">
        <f t="shared" si="1"/>
        <v>39</v>
      </c>
      <c r="B40" s="3">
        <v>979</v>
      </c>
      <c r="C40" s="32">
        <f t="shared" si="0"/>
        <v>1049.8583183315561</v>
      </c>
      <c r="D40" s="30"/>
    </row>
    <row r="41" spans="1:4">
      <c r="A41" s="3">
        <f t="shared" si="1"/>
        <v>40</v>
      </c>
      <c r="B41" s="3">
        <v>1108</v>
      </c>
      <c r="C41" s="32">
        <f t="shared" si="0"/>
        <v>1055.6340698670122</v>
      </c>
      <c r="D41" s="30"/>
    </row>
    <row r="42" spans="1:4">
      <c r="A42" s="3">
        <f t="shared" si="1"/>
        <v>41</v>
      </c>
      <c r="B42" s="3">
        <v>1009</v>
      </c>
      <c r="C42" s="32">
        <f t="shared" si="0"/>
        <v>1061.2671955772537</v>
      </c>
      <c r="D42" s="30"/>
    </row>
    <row r="43" spans="1:4">
      <c r="A43" s="3">
        <f t="shared" si="1"/>
        <v>42</v>
      </c>
      <c r="B43" s="3">
        <v>972</v>
      </c>
      <c r="C43" s="32">
        <f t="shared" si="0"/>
        <v>1066.7645700189848</v>
      </c>
      <c r="D43" s="30"/>
    </row>
    <row r="44" spans="1:4">
      <c r="A44" s="3">
        <f t="shared" si="1"/>
        <v>43</v>
      </c>
      <c r="B44" s="3">
        <v>1149</v>
      </c>
      <c r="C44" s="32">
        <f t="shared" si="0"/>
        <v>1072.1325823931722</v>
      </c>
      <c r="D44" s="30"/>
    </row>
    <row r="45" spans="1:4">
      <c r="A45" s="3">
        <f t="shared" si="1"/>
        <v>44</v>
      </c>
      <c r="B45" s="3">
        <v>1055</v>
      </c>
      <c r="C45" s="32">
        <f t="shared" si="0"/>
        <v>1077.3771811857728</v>
      </c>
      <c r="D45" s="30"/>
    </row>
    <row r="46" spans="1:4">
      <c r="A46" s="3">
        <f t="shared" si="1"/>
        <v>45</v>
      </c>
      <c r="B46" s="3">
        <v>1129</v>
      </c>
      <c r="C46" s="32">
        <f t="shared" si="0"/>
        <v>1082.5039137913029</v>
      </c>
      <c r="D46" s="30"/>
    </row>
    <row r="47" spans="1:4">
      <c r="A47" s="3">
        <f t="shared" si="1"/>
        <v>46</v>
      </c>
      <c r="B47" s="3">
        <v>1059</v>
      </c>
      <c r="C47" s="32">
        <f t="shared" si="0"/>
        <v>1087.5179617810572</v>
      </c>
      <c r="D47" s="30"/>
    </row>
    <row r="48" spans="1:4">
      <c r="A48" s="3">
        <f t="shared" si="1"/>
        <v>47</v>
      </c>
      <c r="B48" s="3">
        <v>1181</v>
      </c>
      <c r="C48" s="32">
        <f t="shared" si="0"/>
        <v>1092.4241723781156</v>
      </c>
      <c r="D48" s="30"/>
    </row>
    <row r="49" spans="1:6">
      <c r="A49" s="3">
        <f t="shared" si="1"/>
        <v>48</v>
      </c>
      <c r="B49" s="3">
        <v>1071</v>
      </c>
      <c r="C49" s="32">
        <f t="shared" si="0"/>
        <v>1097.2270866184172</v>
      </c>
      <c r="D49" s="30"/>
    </row>
    <row r="50" spans="1:6">
      <c r="A50" s="3">
        <f t="shared" si="1"/>
        <v>49</v>
      </c>
      <c r="B50" s="3">
        <v>1108</v>
      </c>
      <c r="C50" s="32">
        <f t="shared" si="0"/>
        <v>1101.9309646079771</v>
      </c>
      <c r="D50" s="30"/>
      <c r="F50" t="s">
        <v>34</v>
      </c>
    </row>
    <row r="51" spans="1:6">
      <c r="A51" s="3">
        <f t="shared" si="1"/>
        <v>50</v>
      </c>
      <c r="B51" s="3">
        <v>1070</v>
      </c>
      <c r="C51" s="32">
        <f t="shared" si="0"/>
        <v>1106.539808228323</v>
      </c>
      <c r="D51" s="30"/>
    </row>
    <row r="52" spans="1:6">
      <c r="A52" s="3">
        <f t="shared" si="1"/>
        <v>51</v>
      </c>
      <c r="B52" s="3">
        <v>1018</v>
      </c>
      <c r="C52" s="32">
        <f t="shared" si="0"/>
        <v>1111.0573815934004</v>
      </c>
      <c r="D52" s="30"/>
    </row>
    <row r="53" spans="1:6">
      <c r="A53" s="3">
        <f t="shared" si="1"/>
        <v>52</v>
      </c>
      <c r="B53" s="3">
        <v>1119</v>
      </c>
      <c r="C53" s="32">
        <f t="shared" si="0"/>
        <v>1115.4872295199809</v>
      </c>
      <c r="D53" s="30"/>
    </row>
    <row r="54" spans="1:6">
      <c r="A54" s="3">
        <f t="shared" si="1"/>
        <v>53</v>
      </c>
      <c r="B54" s="3">
        <v>1165</v>
      </c>
      <c r="C54" s="32">
        <f t="shared" si="0"/>
        <v>1119.8326942386454</v>
      </c>
      <c r="D54" s="30"/>
    </row>
    <row r="55" spans="1:6">
      <c r="A55" s="3">
        <f t="shared" si="1"/>
        <v>54</v>
      </c>
      <c r="B55" s="3">
        <v>1180</v>
      </c>
      <c r="C55" s="32">
        <f t="shared" si="0"/>
        <v>1124.0969305427079</v>
      </c>
      <c r="D55" s="30"/>
    </row>
    <row r="56" spans="1:6">
      <c r="A56" s="3">
        <f t="shared" si="1"/>
        <v>55</v>
      </c>
      <c r="B56" s="3">
        <v>1087</v>
      </c>
      <c r="C56" s="32">
        <f t="shared" si="0"/>
        <v>1128.2829195470836</v>
      </c>
      <c r="D56" s="30"/>
    </row>
    <row r="57" spans="1:6">
      <c r="A57" s="3">
        <f t="shared" si="1"/>
        <v>56</v>
      </c>
      <c r="B57" s="3">
        <v>1122</v>
      </c>
      <c r="C57" s="32">
        <f t="shared" si="0"/>
        <v>1132.3934812074096</v>
      </c>
      <c r="D57" s="30"/>
    </row>
    <row r="58" spans="1:6">
      <c r="A58" s="3">
        <f t="shared" si="1"/>
        <v>57</v>
      </c>
      <c r="B58" s="3">
        <v>1207</v>
      </c>
      <c r="C58" s="32">
        <f t="shared" si="0"/>
        <v>1136.4312857310958</v>
      </c>
      <c r="D58" s="30"/>
    </row>
    <row r="59" spans="1:6">
      <c r="A59" s="3">
        <f t="shared" si="1"/>
        <v>58</v>
      </c>
      <c r="B59" s="3">
        <v>1219</v>
      </c>
      <c r="C59" s="32">
        <f t="shared" si="0"/>
        <v>1140.3988639959546</v>
      </c>
      <c r="D59" s="30"/>
    </row>
    <row r="60" spans="1:6">
      <c r="A60" s="3">
        <f t="shared" si="1"/>
        <v>59</v>
      </c>
      <c r="B60" s="3">
        <v>1051</v>
      </c>
      <c r="C60" s="32">
        <f t="shared" si="0"/>
        <v>1144.2986170782117</v>
      </c>
      <c r="D60" s="30"/>
    </row>
    <row r="61" spans="1:6">
      <c r="A61" s="3">
        <f t="shared" si="1"/>
        <v>60</v>
      </c>
      <c r="B61" s="3">
        <v>1050</v>
      </c>
      <c r="C61" s="32">
        <f t="shared" si="0"/>
        <v>1148.1328249797277</v>
      </c>
      <c r="D61" s="30"/>
    </row>
    <row r="62" spans="1:6">
      <c r="A62" s="3">
        <f t="shared" si="1"/>
        <v>61</v>
      </c>
      <c r="B62" s="3">
        <v>1196</v>
      </c>
      <c r="C62" s="32">
        <f t="shared" si="0"/>
        <v>1151.9036546338575</v>
      </c>
      <c r="D62" s="30"/>
    </row>
    <row r="63" spans="1:6">
      <c r="A63" s="3">
        <f t="shared" si="1"/>
        <v>62</v>
      </c>
      <c r="B63" s="3">
        <v>1082</v>
      </c>
      <c r="C63" s="32">
        <f t="shared" si="0"/>
        <v>1155.6131672603367</v>
      </c>
      <c r="D63" s="30"/>
    </row>
    <row r="64" spans="1:6">
      <c r="A64" s="3">
        <f t="shared" si="1"/>
        <v>63</v>
      </c>
      <c r="B64" s="3">
        <v>1215</v>
      </c>
      <c r="C64" s="32">
        <f t="shared" si="0"/>
        <v>1159.2633251317002</v>
      </c>
      <c r="D64" s="30"/>
    </row>
    <row r="65" spans="1:4">
      <c r="A65" s="3">
        <f t="shared" si="1"/>
        <v>64</v>
      </c>
      <c r="B65" s="3">
        <v>1130</v>
      </c>
      <c r="C65" s="32">
        <f t="shared" si="0"/>
        <v>1162.8559978068417</v>
      </c>
      <c r="D65" s="30"/>
    </row>
    <row r="66" spans="1:4">
      <c r="A66" s="3">
        <f t="shared" si="1"/>
        <v>65</v>
      </c>
      <c r="B66" s="3">
        <v>1209</v>
      </c>
      <c r="C66" s="32">
        <f t="shared" si="0"/>
        <v>1166.3929678812915</v>
      </c>
      <c r="D66" s="30"/>
    </row>
    <row r="67" spans="1:4">
      <c r="A67" s="3">
        <f t="shared" si="1"/>
        <v>66</v>
      </c>
      <c r="B67" s="3">
        <v>1151</v>
      </c>
      <c r="C67" s="32">
        <f t="shared" ref="C67:C68" si="2">228.13*LN(A67)+214.09</f>
        <v>1169.8759362984883</v>
      </c>
      <c r="D67" s="30"/>
    </row>
    <row r="68" spans="1:4">
      <c r="A68" s="3">
        <f>A67+1</f>
        <v>67</v>
      </c>
      <c r="B68" s="3">
        <v>1202</v>
      </c>
      <c r="C68" s="32">
        <f t="shared" si="2"/>
        <v>1173.3065272616609</v>
      </c>
      <c r="D68" s="30"/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2D9CAC-03B4-4AE9-B5DD-2210C33980A9}">
  <dimension ref="A1:Z57"/>
  <sheetViews>
    <sheetView topLeftCell="A18" zoomScaleNormal="100" workbookViewId="0">
      <selection activeCell="D2" sqref="D2:O50"/>
    </sheetView>
  </sheetViews>
  <sheetFormatPr defaultRowHeight="14.25"/>
  <cols>
    <col min="16" max="16" width="11.875" customWidth="1"/>
    <col min="18" max="18" width="13" customWidth="1"/>
  </cols>
  <sheetData>
    <row r="1" spans="1:18" ht="15.75" thickBot="1">
      <c r="A1" s="1"/>
      <c r="C1" s="25">
        <v>981.83878746624055</v>
      </c>
      <c r="D1" s="25">
        <v>8.6161014949080066</v>
      </c>
      <c r="E1" s="25">
        <v>18.139099906947852</v>
      </c>
      <c r="F1" s="25">
        <v>-11.504205859254364</v>
      </c>
      <c r="G1" s="25">
        <v>-30.017373360599766</v>
      </c>
      <c r="H1" s="25">
        <v>-74.585781171981566</v>
      </c>
      <c r="I1" s="25">
        <v>-91.273009705280145</v>
      </c>
      <c r="J1" s="25">
        <v>-95.69643431992948</v>
      </c>
      <c r="K1" s="25">
        <v>-112.10017103317965</v>
      </c>
      <c r="L1" s="25">
        <v>-84.033837764193322</v>
      </c>
      <c r="M1" s="25">
        <v>-35.997787363398302</v>
      </c>
      <c r="N1" s="25">
        <v>-6.2120505451432173</v>
      </c>
      <c r="O1" s="26">
        <v>-7.3918847367129619</v>
      </c>
    </row>
    <row r="2" spans="1:18">
      <c r="A2" s="2" t="s">
        <v>24</v>
      </c>
      <c r="B2" s="2" t="s">
        <v>25</v>
      </c>
      <c r="C2" s="2" t="s">
        <v>0</v>
      </c>
      <c r="D2" s="2" t="s">
        <v>1</v>
      </c>
      <c r="E2" s="2" t="s">
        <v>2</v>
      </c>
      <c r="F2" s="2" t="s">
        <v>3</v>
      </c>
      <c r="G2" s="2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2" t="s">
        <v>9</v>
      </c>
      <c r="M2" s="2" t="s">
        <v>10</v>
      </c>
      <c r="N2" s="2" t="s">
        <v>11</v>
      </c>
      <c r="O2" s="2" t="s">
        <v>12</v>
      </c>
      <c r="P2" s="2" t="s">
        <v>85</v>
      </c>
      <c r="R2" s="33" t="s">
        <v>26</v>
      </c>
    </row>
    <row r="3" spans="1:18">
      <c r="A3" s="3">
        <v>2021</v>
      </c>
      <c r="B3" s="3">
        <v>1</v>
      </c>
      <c r="C3" s="4">
        <v>1000.0535172963348</v>
      </c>
      <c r="D3" s="5">
        <v>1</v>
      </c>
      <c r="E3" s="3">
        <v>1</v>
      </c>
      <c r="F3" s="3">
        <v>0</v>
      </c>
      <c r="G3" s="3">
        <v>0</v>
      </c>
      <c r="H3" s="3">
        <v>0</v>
      </c>
      <c r="I3" s="3">
        <v>0</v>
      </c>
      <c r="J3" s="3">
        <v>0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1">
        <f>$C$1+SUMPRODUCT($D$1:$O$1,D3:O3)</f>
        <v>1008.5939888680964</v>
      </c>
    </row>
    <row r="4" spans="1:18">
      <c r="A4" s="3">
        <v>2021</v>
      </c>
      <c r="B4" s="3">
        <v>2</v>
      </c>
      <c r="C4" s="4">
        <v>987.87958169617184</v>
      </c>
      <c r="D4" s="5">
        <v>2</v>
      </c>
      <c r="E4" s="3">
        <v>0</v>
      </c>
      <c r="F4" s="3">
        <v>1</v>
      </c>
      <c r="G4" s="3">
        <v>0</v>
      </c>
      <c r="H4" s="3">
        <v>0</v>
      </c>
      <c r="I4" s="3">
        <v>0</v>
      </c>
      <c r="J4" s="3">
        <v>0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1">
        <f t="shared" ref="P4:P53" si="0">$C$1+SUMPRODUCT($D$1:$O$1,D4:O4)</f>
        <v>987.56678459680222</v>
      </c>
    </row>
    <row r="5" spans="1:18">
      <c r="A5" s="3">
        <v>2021</v>
      </c>
      <c r="B5" s="3">
        <v>3</v>
      </c>
      <c r="C5" s="4">
        <v>981.07961339424878</v>
      </c>
      <c r="D5" s="5">
        <f>D4+1</f>
        <v>3</v>
      </c>
      <c r="E5" s="3">
        <v>0</v>
      </c>
      <c r="F5" s="3">
        <v>0</v>
      </c>
      <c r="G5" s="3">
        <v>1</v>
      </c>
      <c r="H5" s="3">
        <v>0</v>
      </c>
      <c r="I5" s="3">
        <v>0</v>
      </c>
      <c r="J5" s="3">
        <v>0</v>
      </c>
      <c r="K5" s="3">
        <v>0</v>
      </c>
      <c r="L5" s="3">
        <v>0</v>
      </c>
      <c r="M5" s="3">
        <v>0</v>
      </c>
      <c r="N5" s="3">
        <v>0</v>
      </c>
      <c r="O5" s="3">
        <v>0</v>
      </c>
      <c r="P5" s="31">
        <f t="shared" si="0"/>
        <v>977.66971859036482</v>
      </c>
    </row>
    <row r="6" spans="1:18">
      <c r="A6" s="3">
        <v>2021</v>
      </c>
      <c r="B6" s="3">
        <v>4</v>
      </c>
      <c r="C6" s="4">
        <v>940.23047829262111</v>
      </c>
      <c r="D6" s="5">
        <f t="shared" ref="D6:D53" si="1">D5+1</f>
        <v>4</v>
      </c>
      <c r="E6" s="3">
        <v>0</v>
      </c>
      <c r="F6" s="3">
        <v>0</v>
      </c>
      <c r="G6" s="3">
        <v>0</v>
      </c>
      <c r="H6" s="3">
        <v>1</v>
      </c>
      <c r="I6" s="3">
        <v>0</v>
      </c>
      <c r="J6" s="3">
        <v>0</v>
      </c>
      <c r="K6" s="3">
        <v>0</v>
      </c>
      <c r="L6" s="3">
        <v>0</v>
      </c>
      <c r="M6" s="3">
        <v>0</v>
      </c>
      <c r="N6" s="3">
        <v>0</v>
      </c>
      <c r="O6" s="3">
        <v>0</v>
      </c>
      <c r="P6" s="31">
        <f t="shared" si="0"/>
        <v>941.717412273891</v>
      </c>
    </row>
    <row r="7" spans="1:18">
      <c r="A7" s="3">
        <v>2021</v>
      </c>
      <c r="B7" s="3">
        <v>5</v>
      </c>
      <c r="C7" s="4">
        <v>938.39841874077683</v>
      </c>
      <c r="D7" s="5">
        <f t="shared" si="1"/>
        <v>5</v>
      </c>
      <c r="E7" s="3">
        <v>0</v>
      </c>
      <c r="F7" s="3">
        <v>0</v>
      </c>
      <c r="G7" s="3">
        <v>0</v>
      </c>
      <c r="H7" s="3">
        <v>0</v>
      </c>
      <c r="I7" s="3">
        <v>1</v>
      </c>
      <c r="J7" s="3">
        <v>0</v>
      </c>
      <c r="K7" s="3">
        <v>0</v>
      </c>
      <c r="L7" s="3">
        <v>0</v>
      </c>
      <c r="M7" s="3">
        <v>0</v>
      </c>
      <c r="N7" s="3">
        <v>0</v>
      </c>
      <c r="O7" s="3">
        <v>0</v>
      </c>
      <c r="P7" s="31">
        <f t="shared" si="0"/>
        <v>933.64628523550039</v>
      </c>
    </row>
    <row r="8" spans="1:18">
      <c r="A8" s="3">
        <v>2021</v>
      </c>
      <c r="B8" s="3">
        <v>6</v>
      </c>
      <c r="C8" s="4">
        <v>929.09489492800992</v>
      </c>
      <c r="D8" s="5">
        <f t="shared" si="1"/>
        <v>6</v>
      </c>
      <c r="E8" s="3">
        <v>0</v>
      </c>
      <c r="F8" s="3">
        <v>0</v>
      </c>
      <c r="G8" s="3">
        <v>0</v>
      </c>
      <c r="H8" s="3">
        <v>0</v>
      </c>
      <c r="I8" s="3">
        <v>0</v>
      </c>
      <c r="J8" s="3">
        <v>1</v>
      </c>
      <c r="K8" s="3">
        <v>0</v>
      </c>
      <c r="L8" s="3">
        <v>0</v>
      </c>
      <c r="M8" s="3">
        <v>0</v>
      </c>
      <c r="N8" s="3">
        <v>0</v>
      </c>
      <c r="O8" s="3">
        <v>0</v>
      </c>
      <c r="P8" s="31">
        <f t="shared" si="0"/>
        <v>937.83896211575916</v>
      </c>
    </row>
    <row r="9" spans="1:18">
      <c r="A9" s="3">
        <v>2021</v>
      </c>
      <c r="B9" s="3">
        <v>7</v>
      </c>
      <c r="C9" s="4">
        <v>935.67297807804687</v>
      </c>
      <c r="D9" s="5">
        <f t="shared" si="1"/>
        <v>7</v>
      </c>
      <c r="E9" s="3">
        <v>0</v>
      </c>
      <c r="F9" s="3">
        <v>0</v>
      </c>
      <c r="G9" s="3">
        <v>0</v>
      </c>
      <c r="H9" s="3">
        <v>0</v>
      </c>
      <c r="I9" s="3">
        <v>0</v>
      </c>
      <c r="J9" s="3">
        <v>0</v>
      </c>
      <c r="K9" s="3">
        <v>1</v>
      </c>
      <c r="L9" s="3">
        <v>0</v>
      </c>
      <c r="M9" s="3">
        <v>0</v>
      </c>
      <c r="N9" s="3">
        <v>0</v>
      </c>
      <c r="O9" s="3">
        <v>0</v>
      </c>
      <c r="P9" s="31">
        <f t="shared" si="0"/>
        <v>930.05132689741697</v>
      </c>
    </row>
    <row r="10" spans="1:18">
      <c r="A10" s="3">
        <v>2021</v>
      </c>
      <c r="B10" s="3">
        <v>8</v>
      </c>
      <c r="C10" s="4">
        <v>972.14382487601074</v>
      </c>
      <c r="D10" s="5">
        <f t="shared" si="1"/>
        <v>8</v>
      </c>
      <c r="E10" s="3">
        <v>0</v>
      </c>
      <c r="F10" s="3">
        <v>0</v>
      </c>
      <c r="G10" s="3">
        <v>0</v>
      </c>
      <c r="H10" s="3">
        <v>0</v>
      </c>
      <c r="I10" s="3">
        <v>0</v>
      </c>
      <c r="J10" s="3">
        <v>0</v>
      </c>
      <c r="K10" s="3">
        <v>0</v>
      </c>
      <c r="L10" s="3">
        <v>1</v>
      </c>
      <c r="M10" s="3">
        <v>0</v>
      </c>
      <c r="N10" s="3">
        <v>0</v>
      </c>
      <c r="O10" s="3">
        <v>0</v>
      </c>
      <c r="P10" s="31">
        <f t="shared" si="0"/>
        <v>966.73376166131129</v>
      </c>
    </row>
    <row r="11" spans="1:18">
      <c r="A11" s="3">
        <v>2021</v>
      </c>
      <c r="B11" s="3">
        <v>9</v>
      </c>
      <c r="C11" s="4">
        <v>1017.058467369713</v>
      </c>
      <c r="D11" s="5">
        <f t="shared" si="1"/>
        <v>9</v>
      </c>
      <c r="E11" s="3">
        <v>0</v>
      </c>
      <c r="F11" s="3">
        <v>0</v>
      </c>
      <c r="G11" s="3">
        <v>0</v>
      </c>
      <c r="H11" s="3">
        <v>0</v>
      </c>
      <c r="I11" s="3">
        <v>0</v>
      </c>
      <c r="J11" s="3">
        <v>0</v>
      </c>
      <c r="K11" s="3">
        <v>0</v>
      </c>
      <c r="L11" s="3">
        <v>0</v>
      </c>
      <c r="M11" s="3">
        <v>1</v>
      </c>
      <c r="N11" s="3">
        <v>0</v>
      </c>
      <c r="O11" s="3">
        <v>0</v>
      </c>
      <c r="P11" s="31">
        <f t="shared" si="0"/>
        <v>1023.3859135570143</v>
      </c>
    </row>
    <row r="12" spans="1:18">
      <c r="A12" s="3">
        <v>2021</v>
      </c>
      <c r="B12" s="3">
        <v>10</v>
      </c>
      <c r="C12" s="4">
        <v>1054.3796160557413</v>
      </c>
      <c r="D12" s="5">
        <f t="shared" si="1"/>
        <v>10</v>
      </c>
      <c r="E12" s="3">
        <v>0</v>
      </c>
      <c r="F12" s="3">
        <v>0</v>
      </c>
      <c r="G12" s="3">
        <v>0</v>
      </c>
      <c r="H12" s="3">
        <v>0</v>
      </c>
      <c r="I12" s="3">
        <v>0</v>
      </c>
      <c r="J12" s="3">
        <v>0</v>
      </c>
      <c r="K12" s="3">
        <v>0</v>
      </c>
      <c r="L12" s="3">
        <v>0</v>
      </c>
      <c r="M12" s="3">
        <v>0</v>
      </c>
      <c r="N12" s="3">
        <v>1</v>
      </c>
      <c r="O12" s="3">
        <v>0</v>
      </c>
      <c r="P12" s="31">
        <f t="shared" si="0"/>
        <v>1061.7877518701773</v>
      </c>
    </row>
    <row r="13" spans="1:18">
      <c r="A13" s="3">
        <v>2021</v>
      </c>
      <c r="B13" s="3">
        <v>11</v>
      </c>
      <c r="C13" s="4">
        <v>1075.6888516216425</v>
      </c>
      <c r="D13" s="5">
        <f t="shared" si="1"/>
        <v>11</v>
      </c>
      <c r="E13" s="3">
        <v>0</v>
      </c>
      <c r="F13" s="3">
        <v>0</v>
      </c>
      <c r="G13" s="3">
        <v>0</v>
      </c>
      <c r="H13" s="3">
        <v>0</v>
      </c>
      <c r="I13" s="3">
        <v>0</v>
      </c>
      <c r="J13" s="3">
        <v>0</v>
      </c>
      <c r="K13" s="3">
        <v>0</v>
      </c>
      <c r="L13" s="3">
        <v>0</v>
      </c>
      <c r="M13" s="3">
        <v>0</v>
      </c>
      <c r="N13" s="3">
        <v>0</v>
      </c>
      <c r="O13" s="3">
        <v>1</v>
      </c>
      <c r="P13" s="31">
        <f t="shared" si="0"/>
        <v>1069.2240191735157</v>
      </c>
    </row>
    <row r="14" spans="1:18">
      <c r="A14" s="3">
        <v>2021</v>
      </c>
      <c r="B14" s="3">
        <v>12</v>
      </c>
      <c r="C14" s="4">
        <v>1090.5837469394432</v>
      </c>
      <c r="D14" s="5">
        <f t="shared" si="1"/>
        <v>12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>
        <v>0</v>
      </c>
      <c r="K14" s="3">
        <v>0</v>
      </c>
      <c r="L14" s="3">
        <v>0</v>
      </c>
      <c r="M14" s="3">
        <v>0</v>
      </c>
      <c r="N14" s="3">
        <v>0</v>
      </c>
      <c r="O14" s="3">
        <v>0</v>
      </c>
      <c r="P14" s="31">
        <f t="shared" si="0"/>
        <v>1085.2320054051365</v>
      </c>
    </row>
    <row r="15" spans="1:18">
      <c r="A15" s="6">
        <v>2022</v>
      </c>
      <c r="B15" s="6">
        <v>1</v>
      </c>
      <c r="C15" s="4">
        <v>1108.5529818282102</v>
      </c>
      <c r="D15" s="5">
        <f t="shared" si="1"/>
        <v>13</v>
      </c>
      <c r="E15" s="6">
        <v>1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31">
        <f t="shared" si="0"/>
        <v>1111.9872068069924</v>
      </c>
    </row>
    <row r="16" spans="1:18">
      <c r="A16" s="6">
        <v>2022</v>
      </c>
      <c r="B16" s="6">
        <v>2</v>
      </c>
      <c r="C16" s="4">
        <v>1097.4641115105514</v>
      </c>
      <c r="D16" s="5">
        <f t="shared" si="1"/>
        <v>14</v>
      </c>
      <c r="E16" s="6">
        <v>0</v>
      </c>
      <c r="F16" s="6">
        <v>1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31">
        <f t="shared" si="0"/>
        <v>1090.9600025356983</v>
      </c>
    </row>
    <row r="17" spans="1:19">
      <c r="A17" s="6">
        <v>2022</v>
      </c>
      <c r="B17" s="6">
        <v>3</v>
      </c>
      <c r="C17" s="4">
        <v>1083.6418900335898</v>
      </c>
      <c r="D17" s="5">
        <f t="shared" si="1"/>
        <v>15</v>
      </c>
      <c r="E17" s="6">
        <v>0</v>
      </c>
      <c r="F17" s="6">
        <v>0</v>
      </c>
      <c r="G17" s="6">
        <v>1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31">
        <f t="shared" si="0"/>
        <v>1081.0629365292609</v>
      </c>
    </row>
    <row r="18" spans="1:19">
      <c r="A18" s="6">
        <v>2022</v>
      </c>
      <c r="B18" s="6">
        <v>4</v>
      </c>
      <c r="C18" s="4">
        <v>1037.8948972164708</v>
      </c>
      <c r="D18" s="5">
        <f t="shared" si="1"/>
        <v>16</v>
      </c>
      <c r="E18" s="6">
        <v>0</v>
      </c>
      <c r="F18" s="6">
        <v>0</v>
      </c>
      <c r="G18" s="6">
        <v>0</v>
      </c>
      <c r="H18" s="6">
        <v>1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31">
        <f t="shared" si="0"/>
        <v>1045.1106302127871</v>
      </c>
    </row>
    <row r="19" spans="1:19">
      <c r="A19" s="6">
        <v>2022</v>
      </c>
      <c r="B19" s="6">
        <v>5</v>
      </c>
      <c r="C19" s="4">
        <v>1035.4199089667586</v>
      </c>
      <c r="D19" s="5">
        <f t="shared" si="1"/>
        <v>17</v>
      </c>
      <c r="E19" s="6">
        <v>0</v>
      </c>
      <c r="F19" s="6">
        <v>0</v>
      </c>
      <c r="G19" s="6">
        <v>0</v>
      </c>
      <c r="H19" s="6">
        <v>0</v>
      </c>
      <c r="I19" s="6">
        <v>1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31">
        <f t="shared" si="0"/>
        <v>1037.0395031743965</v>
      </c>
    </row>
    <row r="20" spans="1:19">
      <c r="A20" s="6">
        <v>2022</v>
      </c>
      <c r="B20" s="6">
        <v>6</v>
      </c>
      <c r="C20" s="4">
        <v>1048.0788506785386</v>
      </c>
      <c r="D20" s="5">
        <f t="shared" si="1"/>
        <v>18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1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31">
        <f t="shared" si="0"/>
        <v>1041.2321800546551</v>
      </c>
    </row>
    <row r="21" spans="1:19">
      <c r="A21" s="6">
        <v>2022</v>
      </c>
      <c r="B21" s="6">
        <v>7</v>
      </c>
      <c r="C21" s="4">
        <v>1034.7275666027622</v>
      </c>
      <c r="D21" s="5">
        <f t="shared" si="1"/>
        <v>19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1</v>
      </c>
      <c r="L21" s="6">
        <v>0</v>
      </c>
      <c r="M21" s="6">
        <v>0</v>
      </c>
      <c r="N21" s="6">
        <v>0</v>
      </c>
      <c r="O21" s="6">
        <v>0</v>
      </c>
      <c r="P21" s="31">
        <f t="shared" si="0"/>
        <v>1033.4445448363131</v>
      </c>
    </row>
    <row r="22" spans="1:19">
      <c r="A22" s="6">
        <v>2022</v>
      </c>
      <c r="B22" s="6">
        <v>8</v>
      </c>
      <c r="C22" s="4">
        <v>1073.8946008556575</v>
      </c>
      <c r="D22" s="5">
        <f t="shared" si="1"/>
        <v>20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1</v>
      </c>
      <c r="M22" s="6">
        <v>0</v>
      </c>
      <c r="N22" s="6">
        <v>0</v>
      </c>
      <c r="O22" s="6">
        <v>0</v>
      </c>
      <c r="P22" s="31">
        <f t="shared" si="0"/>
        <v>1070.1269796002073</v>
      </c>
      <c r="R22" t="s">
        <v>28</v>
      </c>
    </row>
    <row r="23" spans="1:19">
      <c r="A23" s="6">
        <v>2022</v>
      </c>
      <c r="B23" s="6">
        <v>9</v>
      </c>
      <c r="C23" s="4">
        <v>1118.9827901901988</v>
      </c>
      <c r="D23" s="5">
        <f t="shared" si="1"/>
        <v>21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1</v>
      </c>
      <c r="N23" s="6">
        <v>0</v>
      </c>
      <c r="O23" s="6">
        <v>0</v>
      </c>
      <c r="P23" s="31">
        <f t="shared" si="0"/>
        <v>1126.7791314959104</v>
      </c>
      <c r="R23" t="s">
        <v>47</v>
      </c>
    </row>
    <row r="24" spans="1:19" ht="15" thickBot="1">
      <c r="A24" s="6">
        <v>2022</v>
      </c>
      <c r="B24" s="6">
        <v>10</v>
      </c>
      <c r="C24" s="4">
        <v>1160.9650899564754</v>
      </c>
      <c r="D24" s="5">
        <f t="shared" si="1"/>
        <v>22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1</v>
      </c>
      <c r="O24" s="6">
        <v>0</v>
      </c>
      <c r="P24" s="31">
        <f t="shared" si="0"/>
        <v>1165.1809698090735</v>
      </c>
    </row>
    <row r="25" spans="1:19">
      <c r="A25" s="6">
        <v>2022</v>
      </c>
      <c r="B25" s="6">
        <v>11</v>
      </c>
      <c r="C25" s="4">
        <v>1164.7670725645999</v>
      </c>
      <c r="D25" s="5">
        <f t="shared" si="1"/>
        <v>23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1</v>
      </c>
      <c r="P25" s="31">
        <f t="shared" si="0"/>
        <v>1172.6172371124117</v>
      </c>
      <c r="R25" s="28" t="s">
        <v>48</v>
      </c>
      <c r="S25" s="28"/>
    </row>
    <row r="26" spans="1:19">
      <c r="A26" s="6">
        <v>2022</v>
      </c>
      <c r="B26" s="6">
        <v>12</v>
      </c>
      <c r="C26" s="4">
        <v>1183.3118050628289</v>
      </c>
      <c r="D26" s="5">
        <f t="shared" si="1"/>
        <v>24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31">
        <f t="shared" si="0"/>
        <v>1188.6252233440327</v>
      </c>
      <c r="R26" s="25" t="s">
        <v>49</v>
      </c>
      <c r="S26" s="25">
        <v>0.99914237791266503</v>
      </c>
    </row>
    <row r="27" spans="1:19">
      <c r="A27" s="3">
        <v>2023</v>
      </c>
      <c r="B27" s="3">
        <v>1</v>
      </c>
      <c r="C27" s="4">
        <v>1221.9847811575189</v>
      </c>
      <c r="D27" s="5">
        <f t="shared" si="1"/>
        <v>25</v>
      </c>
      <c r="E27" s="3">
        <v>1</v>
      </c>
      <c r="F27" s="3">
        <v>0</v>
      </c>
      <c r="G27" s="3">
        <v>0</v>
      </c>
      <c r="H27" s="3">
        <v>0</v>
      </c>
      <c r="I27" s="3">
        <v>0</v>
      </c>
      <c r="J27" s="3">
        <v>0</v>
      </c>
      <c r="K27" s="3">
        <v>0</v>
      </c>
      <c r="L27" s="3">
        <v>0</v>
      </c>
      <c r="M27" s="3">
        <v>0</v>
      </c>
      <c r="N27" s="3">
        <v>0</v>
      </c>
      <c r="O27" s="3">
        <v>0</v>
      </c>
      <c r="P27" s="31">
        <f t="shared" si="0"/>
        <v>1215.3804247458886</v>
      </c>
      <c r="R27" s="25" t="s">
        <v>50</v>
      </c>
      <c r="S27" s="25">
        <v>0.99828549134097466</v>
      </c>
    </row>
    <row r="28" spans="1:19">
      <c r="A28" s="3">
        <v>2023</v>
      </c>
      <c r="B28" s="3">
        <v>2</v>
      </c>
      <c r="C28" s="4">
        <v>1192.1485525860151</v>
      </c>
      <c r="D28" s="5">
        <f t="shared" si="1"/>
        <v>26</v>
      </c>
      <c r="E28" s="3">
        <v>0</v>
      </c>
      <c r="F28" s="3">
        <v>1</v>
      </c>
      <c r="G28" s="3">
        <v>0</v>
      </c>
      <c r="H28" s="3">
        <v>0</v>
      </c>
      <c r="I28" s="3">
        <v>0</v>
      </c>
      <c r="J28" s="3">
        <v>0</v>
      </c>
      <c r="K28" s="3">
        <v>0</v>
      </c>
      <c r="L28" s="3">
        <v>0</v>
      </c>
      <c r="M28" s="3">
        <v>0</v>
      </c>
      <c r="N28" s="3">
        <v>0</v>
      </c>
      <c r="O28" s="3">
        <v>0</v>
      </c>
      <c r="P28" s="31">
        <f t="shared" si="0"/>
        <v>1194.3532204745943</v>
      </c>
      <c r="R28" s="25" t="s">
        <v>51</v>
      </c>
      <c r="S28" s="25">
        <v>0.99774406755391409</v>
      </c>
    </row>
    <row r="29" spans="1:19">
      <c r="A29" s="3">
        <v>2023</v>
      </c>
      <c r="B29" s="3">
        <v>3</v>
      </c>
      <c r="C29" s="4">
        <v>1188.0465769673053</v>
      </c>
      <c r="D29" s="5">
        <f t="shared" si="1"/>
        <v>27</v>
      </c>
      <c r="E29" s="3">
        <v>0</v>
      </c>
      <c r="F29" s="3">
        <v>0</v>
      </c>
      <c r="G29" s="3">
        <v>1</v>
      </c>
      <c r="H29" s="3">
        <v>0</v>
      </c>
      <c r="I29" s="3">
        <v>0</v>
      </c>
      <c r="J29" s="3">
        <v>0</v>
      </c>
      <c r="K29" s="3">
        <v>0</v>
      </c>
      <c r="L29" s="3">
        <v>0</v>
      </c>
      <c r="M29" s="3">
        <v>0</v>
      </c>
      <c r="N29" s="3">
        <v>0</v>
      </c>
      <c r="O29" s="3">
        <v>0</v>
      </c>
      <c r="P29" s="31">
        <f t="shared" si="0"/>
        <v>1184.4561544681569</v>
      </c>
      <c r="R29" s="25" t="s">
        <v>52</v>
      </c>
      <c r="S29" s="25">
        <v>6.6022081325393049</v>
      </c>
    </row>
    <row r="30" spans="1:19" ht="15" thickBot="1">
      <c r="A30" s="3">
        <v>2023</v>
      </c>
      <c r="B30" s="3">
        <v>4</v>
      </c>
      <c r="C30" s="4">
        <v>1151.4707771485139</v>
      </c>
      <c r="D30" s="5">
        <f t="shared" si="1"/>
        <v>28</v>
      </c>
      <c r="E30" s="3">
        <v>0</v>
      </c>
      <c r="F30" s="3">
        <v>0</v>
      </c>
      <c r="G30" s="3">
        <v>0</v>
      </c>
      <c r="H30" s="3">
        <v>1</v>
      </c>
      <c r="I30" s="3">
        <v>0</v>
      </c>
      <c r="J30" s="3">
        <v>0</v>
      </c>
      <c r="K30" s="3">
        <v>0</v>
      </c>
      <c r="L30" s="3">
        <v>0</v>
      </c>
      <c r="M30" s="3">
        <v>0</v>
      </c>
      <c r="N30" s="3">
        <v>0</v>
      </c>
      <c r="O30" s="3">
        <v>0</v>
      </c>
      <c r="P30" s="31">
        <f t="shared" si="0"/>
        <v>1148.5038481516831</v>
      </c>
      <c r="R30" s="26" t="s">
        <v>53</v>
      </c>
      <c r="S30" s="26">
        <v>51</v>
      </c>
    </row>
    <row r="31" spans="1:19">
      <c r="A31" s="3">
        <v>2023</v>
      </c>
      <c r="B31" s="3">
        <v>5</v>
      </c>
      <c r="C31" s="4">
        <v>1135.5378324965293</v>
      </c>
      <c r="D31" s="5">
        <f t="shared" si="1"/>
        <v>29</v>
      </c>
      <c r="E31" s="3">
        <v>0</v>
      </c>
      <c r="F31" s="3">
        <v>0</v>
      </c>
      <c r="G31" s="3">
        <v>0</v>
      </c>
      <c r="H31" s="3">
        <v>0</v>
      </c>
      <c r="I31" s="3">
        <v>1</v>
      </c>
      <c r="J31" s="3">
        <v>0</v>
      </c>
      <c r="K31" s="3">
        <v>0</v>
      </c>
      <c r="L31" s="3">
        <v>0</v>
      </c>
      <c r="M31" s="3">
        <v>0</v>
      </c>
      <c r="N31" s="3">
        <v>0</v>
      </c>
      <c r="O31" s="3">
        <v>0</v>
      </c>
      <c r="P31" s="31">
        <f t="shared" si="0"/>
        <v>1140.4327211132927</v>
      </c>
    </row>
    <row r="32" spans="1:19" ht="15" thickBot="1">
      <c r="A32" s="3">
        <v>2023</v>
      </c>
      <c r="B32" s="3">
        <v>6</v>
      </c>
      <c r="C32" s="4">
        <v>1146.8243691897744</v>
      </c>
      <c r="D32" s="5">
        <f t="shared" si="1"/>
        <v>30</v>
      </c>
      <c r="E32" s="3">
        <v>0</v>
      </c>
      <c r="F32" s="3">
        <v>0</v>
      </c>
      <c r="G32" s="3">
        <v>0</v>
      </c>
      <c r="H32" s="3">
        <v>0</v>
      </c>
      <c r="I32" s="3">
        <v>0</v>
      </c>
      <c r="J32" s="3">
        <v>1</v>
      </c>
      <c r="K32" s="3">
        <v>0</v>
      </c>
      <c r="L32" s="3">
        <v>0</v>
      </c>
      <c r="M32" s="3">
        <v>0</v>
      </c>
      <c r="N32" s="3">
        <v>0</v>
      </c>
      <c r="O32" s="3">
        <v>0</v>
      </c>
      <c r="P32" s="31">
        <f t="shared" si="0"/>
        <v>1144.6253979935514</v>
      </c>
      <c r="R32" t="s">
        <v>54</v>
      </c>
    </row>
    <row r="33" spans="1:26">
      <c r="A33" s="3">
        <v>2023</v>
      </c>
      <c r="B33" s="3">
        <v>7</v>
      </c>
      <c r="C33" s="4">
        <v>1128.5640705422347</v>
      </c>
      <c r="D33" s="5">
        <f t="shared" si="1"/>
        <v>31</v>
      </c>
      <c r="E33" s="3">
        <v>0</v>
      </c>
      <c r="F33" s="3">
        <v>0</v>
      </c>
      <c r="G33" s="3">
        <v>0</v>
      </c>
      <c r="H33" s="3">
        <v>0</v>
      </c>
      <c r="I33" s="3">
        <v>0</v>
      </c>
      <c r="J33" s="3">
        <v>0</v>
      </c>
      <c r="K33" s="3">
        <v>1</v>
      </c>
      <c r="L33" s="3">
        <v>0</v>
      </c>
      <c r="M33" s="3">
        <v>0</v>
      </c>
      <c r="N33" s="3">
        <v>0</v>
      </c>
      <c r="O33" s="3">
        <v>0</v>
      </c>
      <c r="P33" s="31">
        <f t="shared" si="0"/>
        <v>1136.8377627752091</v>
      </c>
      <c r="R33" s="27"/>
      <c r="S33" s="27" t="s">
        <v>59</v>
      </c>
      <c r="T33" s="27" t="s">
        <v>60</v>
      </c>
      <c r="U33" s="27" t="s">
        <v>61</v>
      </c>
      <c r="V33" s="27" t="s">
        <v>62</v>
      </c>
      <c r="W33" s="27" t="s">
        <v>63</v>
      </c>
    </row>
    <row r="34" spans="1:26">
      <c r="A34" s="3">
        <v>2023</v>
      </c>
      <c r="B34" s="3">
        <v>8</v>
      </c>
      <c r="C34" s="4">
        <v>1173.0946601530029</v>
      </c>
      <c r="D34" s="5">
        <f t="shared" si="1"/>
        <v>32</v>
      </c>
      <c r="E34" s="3">
        <v>0</v>
      </c>
      <c r="F34" s="3">
        <v>0</v>
      </c>
      <c r="G34" s="3">
        <v>0</v>
      </c>
      <c r="H34" s="3">
        <v>0</v>
      </c>
      <c r="I34" s="3">
        <v>0</v>
      </c>
      <c r="J34" s="3">
        <v>0</v>
      </c>
      <c r="K34" s="3">
        <v>0</v>
      </c>
      <c r="L34" s="3">
        <v>1</v>
      </c>
      <c r="M34" s="3">
        <v>0</v>
      </c>
      <c r="N34" s="3">
        <v>0</v>
      </c>
      <c r="O34" s="3">
        <v>0</v>
      </c>
      <c r="P34" s="31">
        <f t="shared" si="0"/>
        <v>1173.5201975391035</v>
      </c>
      <c r="R34" s="25" t="s">
        <v>55</v>
      </c>
      <c r="S34" s="25">
        <v>12</v>
      </c>
      <c r="T34" s="25">
        <v>964444.17743834667</v>
      </c>
      <c r="U34" s="25">
        <v>80370.348119862218</v>
      </c>
      <c r="V34" s="25">
        <v>1843.8153535155946</v>
      </c>
      <c r="W34" s="25">
        <v>1.1845245451424616E-48</v>
      </c>
    </row>
    <row r="35" spans="1:26">
      <c r="A35" s="3">
        <v>2023</v>
      </c>
      <c r="B35" s="3">
        <v>9</v>
      </c>
      <c r="C35" s="4">
        <v>1246.9333333333334</v>
      </c>
      <c r="D35" s="5">
        <f t="shared" si="1"/>
        <v>33</v>
      </c>
      <c r="E35" s="3">
        <v>0</v>
      </c>
      <c r="F35" s="3">
        <v>0</v>
      </c>
      <c r="G35" s="3">
        <v>0</v>
      </c>
      <c r="H35" s="3">
        <v>0</v>
      </c>
      <c r="I35" s="3">
        <v>0</v>
      </c>
      <c r="J35" s="3">
        <v>0</v>
      </c>
      <c r="K35" s="3">
        <v>0</v>
      </c>
      <c r="L35" s="3">
        <v>0</v>
      </c>
      <c r="M35" s="3">
        <v>1</v>
      </c>
      <c r="N35" s="3">
        <v>0</v>
      </c>
      <c r="O35" s="3">
        <v>0</v>
      </c>
      <c r="P35" s="31">
        <f t="shared" si="0"/>
        <v>1230.1723494348064</v>
      </c>
      <c r="R35" s="25" t="s">
        <v>56</v>
      </c>
      <c r="S35" s="25">
        <v>38</v>
      </c>
      <c r="T35" s="25">
        <v>1656.3877845639893</v>
      </c>
      <c r="U35" s="25">
        <v>43.589152225368139</v>
      </c>
      <c r="V35" s="25"/>
      <c r="W35" s="25"/>
    </row>
    <row r="36" spans="1:26" ht="15" thickBot="1">
      <c r="A36" s="3">
        <v>2023</v>
      </c>
      <c r="B36" s="3">
        <v>10</v>
      </c>
      <c r="C36" s="4">
        <v>1277.4171956937569</v>
      </c>
      <c r="D36" s="5">
        <f t="shared" si="1"/>
        <v>34</v>
      </c>
      <c r="E36" s="3">
        <v>0</v>
      </c>
      <c r="F36" s="3">
        <v>0</v>
      </c>
      <c r="G36" s="3">
        <v>0</v>
      </c>
      <c r="H36" s="3">
        <v>0</v>
      </c>
      <c r="I36" s="3">
        <v>0</v>
      </c>
      <c r="J36" s="3">
        <v>0</v>
      </c>
      <c r="K36" s="3">
        <v>0</v>
      </c>
      <c r="L36" s="3">
        <v>0</v>
      </c>
      <c r="M36" s="3">
        <v>0</v>
      </c>
      <c r="N36" s="3">
        <v>1</v>
      </c>
      <c r="O36" s="3">
        <v>0</v>
      </c>
      <c r="P36" s="31">
        <f t="shared" si="0"/>
        <v>1268.5741877479695</v>
      </c>
      <c r="R36" s="26" t="s">
        <v>57</v>
      </c>
      <c r="S36" s="26">
        <v>50</v>
      </c>
      <c r="T36" s="26">
        <v>966100.56522291061</v>
      </c>
      <c r="U36" s="26"/>
      <c r="V36" s="26"/>
      <c r="W36" s="26"/>
    </row>
    <row r="37" spans="1:26" ht="15" thickBot="1">
      <c r="A37" s="3">
        <v>2023</v>
      </c>
      <c r="B37" s="3">
        <v>11</v>
      </c>
      <c r="C37" s="4">
        <v>1281.6235190430625</v>
      </c>
      <c r="D37" s="5">
        <f t="shared" si="1"/>
        <v>35</v>
      </c>
      <c r="E37" s="3">
        <v>0</v>
      </c>
      <c r="F37" s="3">
        <v>0</v>
      </c>
      <c r="G37" s="3">
        <v>0</v>
      </c>
      <c r="H37" s="3">
        <v>0</v>
      </c>
      <c r="I37" s="3">
        <v>0</v>
      </c>
      <c r="J37" s="3">
        <v>0</v>
      </c>
      <c r="K37" s="3">
        <v>0</v>
      </c>
      <c r="L37" s="3">
        <v>0</v>
      </c>
      <c r="M37" s="3">
        <v>0</v>
      </c>
      <c r="N37" s="3">
        <v>0</v>
      </c>
      <c r="O37" s="3">
        <v>1</v>
      </c>
      <c r="P37" s="31">
        <f t="shared" si="0"/>
        <v>1276.0104550513079</v>
      </c>
    </row>
    <row r="38" spans="1:26">
      <c r="A38" s="3">
        <v>2023</v>
      </c>
      <c r="B38" s="3">
        <v>12</v>
      </c>
      <c r="C38" s="4">
        <v>1294.9740810946168</v>
      </c>
      <c r="D38" s="5">
        <f t="shared" si="1"/>
        <v>36</v>
      </c>
      <c r="E38" s="3">
        <v>0</v>
      </c>
      <c r="F38" s="3">
        <v>0</v>
      </c>
      <c r="G38" s="3">
        <v>0</v>
      </c>
      <c r="H38" s="3">
        <v>0</v>
      </c>
      <c r="I38" s="3">
        <v>0</v>
      </c>
      <c r="J38" s="3">
        <v>0</v>
      </c>
      <c r="K38" s="3">
        <v>0</v>
      </c>
      <c r="L38" s="3">
        <v>0</v>
      </c>
      <c r="M38" s="3">
        <v>0</v>
      </c>
      <c r="N38" s="3">
        <v>0</v>
      </c>
      <c r="O38" s="3">
        <v>0</v>
      </c>
      <c r="P38" s="31">
        <f t="shared" si="0"/>
        <v>1292.0184412829287</v>
      </c>
      <c r="R38" s="27"/>
      <c r="S38" s="27" t="s">
        <v>64</v>
      </c>
      <c r="T38" s="27" t="s">
        <v>52</v>
      </c>
      <c r="U38" s="27" t="s">
        <v>65</v>
      </c>
      <c r="V38" s="27" t="s">
        <v>66</v>
      </c>
      <c r="W38" s="27" t="s">
        <v>67</v>
      </c>
      <c r="X38" s="27" t="s">
        <v>68</v>
      </c>
      <c r="Y38" s="27" t="s">
        <v>69</v>
      </c>
      <c r="Z38" s="27" t="s">
        <v>70</v>
      </c>
    </row>
    <row r="39" spans="1:26">
      <c r="A39" s="6">
        <v>2024</v>
      </c>
      <c r="B39" s="6">
        <v>1</v>
      </c>
      <c r="C39" s="4">
        <v>1316.269156440623</v>
      </c>
      <c r="D39" s="5">
        <f t="shared" si="1"/>
        <v>37</v>
      </c>
      <c r="E39" s="6">
        <v>1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31">
        <f t="shared" si="0"/>
        <v>1318.7736426847846</v>
      </c>
      <c r="R39" s="25" t="s">
        <v>58</v>
      </c>
      <c r="S39" s="25">
        <v>981.83878746624055</v>
      </c>
      <c r="T39" s="25">
        <v>3.8117866425675069</v>
      </c>
      <c r="U39" s="25">
        <v>257.57968100882556</v>
      </c>
      <c r="V39" s="25">
        <v>3.2050315401789057E-63</v>
      </c>
      <c r="W39" s="25">
        <v>974.1222288329493</v>
      </c>
      <c r="X39" s="25">
        <v>989.55534609953179</v>
      </c>
      <c r="Y39" s="25">
        <v>974.1222288329493</v>
      </c>
      <c r="Z39" s="25">
        <v>989.55534609953179</v>
      </c>
    </row>
    <row r="40" spans="1:26">
      <c r="A40" s="6">
        <v>2024</v>
      </c>
      <c r="B40" s="6">
        <v>2</v>
      </c>
      <c r="C40" s="4">
        <v>1294.1469638652457</v>
      </c>
      <c r="D40" s="5">
        <f t="shared" si="1"/>
        <v>38</v>
      </c>
      <c r="E40" s="6">
        <v>0</v>
      </c>
      <c r="F40" s="6">
        <v>1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31">
        <f t="shared" si="0"/>
        <v>1297.7464384134905</v>
      </c>
      <c r="R40" s="25" t="s">
        <v>71</v>
      </c>
      <c r="S40" s="25">
        <v>8.6161014949080066</v>
      </c>
      <c r="T40" s="25">
        <v>6.3529777376125071E-2</v>
      </c>
      <c r="U40" s="25">
        <v>135.623039317402</v>
      </c>
      <c r="V40" s="25">
        <v>1.2017214479186302E-52</v>
      </c>
      <c r="W40" s="25">
        <v>8.4874921843531528</v>
      </c>
      <c r="X40" s="25">
        <v>8.7447108054628604</v>
      </c>
      <c r="Y40" s="25">
        <v>8.4874921843531528</v>
      </c>
      <c r="Z40" s="25">
        <v>8.7447108054628604</v>
      </c>
    </row>
    <row r="41" spans="1:26">
      <c r="A41" s="6">
        <v>2024</v>
      </c>
      <c r="B41" s="6">
        <v>3</v>
      </c>
      <c r="C41" s="4">
        <v>1287.8793586770635</v>
      </c>
      <c r="D41" s="5">
        <f t="shared" si="1"/>
        <v>39</v>
      </c>
      <c r="E41" s="6">
        <v>0</v>
      </c>
      <c r="F41" s="6">
        <v>0</v>
      </c>
      <c r="G41" s="6">
        <v>1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31">
        <f t="shared" si="0"/>
        <v>1287.8493724070531</v>
      </c>
      <c r="R41" s="25" t="s">
        <v>72</v>
      </c>
      <c r="S41" s="25">
        <v>18.139099906947852</v>
      </c>
      <c r="T41" s="25">
        <v>4.440272437221858</v>
      </c>
      <c r="U41" s="25">
        <v>4.0851321992974219</v>
      </c>
      <c r="V41" s="25">
        <v>2.1917483729510343E-4</v>
      </c>
      <c r="W41" s="25">
        <v>9.1502382988567419</v>
      </c>
      <c r="X41" s="25">
        <v>27.127961515038962</v>
      </c>
      <c r="Y41" s="25">
        <v>9.1502382988567419</v>
      </c>
      <c r="Z41" s="25">
        <v>27.127961515038962</v>
      </c>
    </row>
    <row r="42" spans="1:26">
      <c r="A42" s="6">
        <v>2024</v>
      </c>
      <c r="B42" s="6">
        <v>4</v>
      </c>
      <c r="C42" s="4">
        <v>1257.6328040713345</v>
      </c>
      <c r="D42" s="5">
        <f t="shared" si="1"/>
        <v>40</v>
      </c>
      <c r="E42" s="6">
        <v>0</v>
      </c>
      <c r="F42" s="6">
        <v>0</v>
      </c>
      <c r="G42" s="6">
        <v>0</v>
      </c>
      <c r="H42" s="6">
        <v>1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31">
        <f t="shared" si="0"/>
        <v>1251.8970660905793</v>
      </c>
      <c r="R42" s="25" t="s">
        <v>75</v>
      </c>
      <c r="S42" s="25">
        <v>-11.504205859254364</v>
      </c>
      <c r="T42" s="25">
        <v>4.4361802288941137</v>
      </c>
      <c r="U42" s="25">
        <v>-2.5932683673048658</v>
      </c>
      <c r="V42" s="25">
        <v>1.3425379832743146E-2</v>
      </c>
      <c r="W42" s="25">
        <v>-20.484783224689277</v>
      </c>
      <c r="X42" s="25">
        <v>-2.5236284938194515</v>
      </c>
      <c r="Y42" s="25">
        <v>-20.484783224689277</v>
      </c>
      <c r="Z42" s="25">
        <v>-2.5236284938194515</v>
      </c>
    </row>
    <row r="43" spans="1:26">
      <c r="A43" s="6">
        <v>2024</v>
      </c>
      <c r="B43" s="6">
        <v>5</v>
      </c>
      <c r="C43" s="4">
        <v>1245.5882883713132</v>
      </c>
      <c r="D43" s="5">
        <f t="shared" si="1"/>
        <v>41</v>
      </c>
      <c r="E43" s="6">
        <v>0</v>
      </c>
      <c r="F43" s="6">
        <v>0</v>
      </c>
      <c r="G43" s="6">
        <v>0</v>
      </c>
      <c r="H43" s="6">
        <v>0</v>
      </c>
      <c r="I43" s="6">
        <v>1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31">
        <f t="shared" si="0"/>
        <v>1243.8259390521887</v>
      </c>
      <c r="R43" s="25" t="s">
        <v>76</v>
      </c>
      <c r="S43" s="25">
        <v>-30.017373360599766</v>
      </c>
      <c r="T43" s="25">
        <v>4.4329947885077416</v>
      </c>
      <c r="U43" s="25">
        <v>-6.7713531805672105</v>
      </c>
      <c r="V43" s="25">
        <v>5.0221020927927998E-8</v>
      </c>
      <c r="W43" s="25">
        <v>-38.99150213910702</v>
      </c>
      <c r="X43" s="25">
        <v>-21.043244582092512</v>
      </c>
      <c r="Y43" s="25">
        <v>-38.99150213910702</v>
      </c>
      <c r="Z43" s="25">
        <v>-21.043244582092512</v>
      </c>
    </row>
    <row r="44" spans="1:26">
      <c r="A44" s="6">
        <v>2024</v>
      </c>
      <c r="B44" s="6">
        <v>6</v>
      </c>
      <c r="C44" s="4">
        <v>1247.7170413000897</v>
      </c>
      <c r="D44" s="5">
        <f t="shared" si="1"/>
        <v>42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1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31">
        <f t="shared" si="0"/>
        <v>1248.0186159324473</v>
      </c>
      <c r="R44" s="25" t="s">
        <v>77</v>
      </c>
      <c r="S44" s="25">
        <v>-74.585781171981566</v>
      </c>
      <c r="T44" s="25">
        <v>4.6960496377216359</v>
      </c>
      <c r="U44" s="25">
        <v>-15.882664564033028</v>
      </c>
      <c r="V44" s="25">
        <v>2.2961424191190502E-18</v>
      </c>
      <c r="W44" s="25">
        <v>-84.092436652026166</v>
      </c>
      <c r="X44" s="25">
        <v>-65.079125691936966</v>
      </c>
      <c r="Y44" s="25">
        <v>-84.092436652026166</v>
      </c>
      <c r="Z44" s="25">
        <v>-65.079125691936966</v>
      </c>
    </row>
    <row r="45" spans="1:26">
      <c r="A45" s="6">
        <v>2024</v>
      </c>
      <c r="B45" s="6">
        <v>7</v>
      </c>
      <c r="C45" s="4">
        <v>1241.6000000000001</v>
      </c>
      <c r="D45" s="5">
        <f t="shared" si="1"/>
        <v>43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1</v>
      </c>
      <c r="L45" s="6">
        <v>0</v>
      </c>
      <c r="M45" s="6">
        <v>0</v>
      </c>
      <c r="N45" s="6">
        <v>0</v>
      </c>
      <c r="O45" s="6">
        <v>0</v>
      </c>
      <c r="P45" s="31">
        <f t="shared" si="0"/>
        <v>1240.230980714105</v>
      </c>
      <c r="R45" s="25" t="s">
        <v>78</v>
      </c>
      <c r="S45" s="25">
        <v>-91.273009705280145</v>
      </c>
      <c r="T45" s="25">
        <v>4.689599312387319</v>
      </c>
      <c r="U45" s="25">
        <v>-19.462858898027282</v>
      </c>
      <c r="V45" s="25">
        <v>2.3231230053455475E-21</v>
      </c>
      <c r="W45" s="25">
        <v>-100.76660718436263</v>
      </c>
      <c r="X45" s="25">
        <v>-81.779412226197664</v>
      </c>
      <c r="Y45" s="25">
        <v>-100.76660718436263</v>
      </c>
      <c r="Z45" s="25">
        <v>-81.779412226197664</v>
      </c>
    </row>
    <row r="46" spans="1:26">
      <c r="A46" s="6">
        <v>2024</v>
      </c>
      <c r="B46" s="6">
        <v>8</v>
      </c>
      <c r="C46" s="4">
        <v>1268.1612683939502</v>
      </c>
      <c r="D46" s="5">
        <f t="shared" si="1"/>
        <v>44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1</v>
      </c>
      <c r="M46" s="6">
        <v>0</v>
      </c>
      <c r="N46" s="6">
        <v>0</v>
      </c>
      <c r="O46" s="6">
        <v>0</v>
      </c>
      <c r="P46" s="31">
        <f t="shared" si="0"/>
        <v>1276.9134154779995</v>
      </c>
      <c r="R46" s="25" t="s">
        <v>79</v>
      </c>
      <c r="S46" s="25">
        <v>-95.69643431992948</v>
      </c>
      <c r="T46" s="25">
        <v>4.6840018452994485</v>
      </c>
      <c r="U46" s="25">
        <v>-20.430486041751678</v>
      </c>
      <c r="V46" s="25">
        <v>4.2999447546618865E-22</v>
      </c>
      <c r="W46" s="25">
        <v>-105.17870031930659</v>
      </c>
      <c r="X46" s="25">
        <v>-86.214168320552375</v>
      </c>
      <c r="Y46" s="25">
        <v>-105.17870031930659</v>
      </c>
      <c r="Z46" s="25">
        <v>-86.214168320552375</v>
      </c>
    </row>
    <row r="47" spans="1:26">
      <c r="A47" s="6">
        <v>2024</v>
      </c>
      <c r="B47" s="6">
        <v>9</v>
      </c>
      <c r="C47" s="4">
        <v>1330.9283709681883</v>
      </c>
      <c r="D47" s="5">
        <f t="shared" si="1"/>
        <v>45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1</v>
      </c>
      <c r="N47" s="6">
        <v>0</v>
      </c>
      <c r="O47" s="6">
        <v>0</v>
      </c>
      <c r="P47" s="31">
        <f t="shared" si="0"/>
        <v>1333.5655673737026</v>
      </c>
      <c r="R47" s="25" t="s">
        <v>80</v>
      </c>
      <c r="S47" s="25">
        <v>-112.10017103317965</v>
      </c>
      <c r="T47" s="25">
        <v>4.6792602971004467</v>
      </c>
      <c r="U47" s="25">
        <v>-23.956814521013868</v>
      </c>
      <c r="V47" s="25">
        <v>1.5522651853358325E-24</v>
      </c>
      <c r="W47" s="25">
        <v>-121.57283827005479</v>
      </c>
      <c r="X47" s="25">
        <v>-102.62750379630451</v>
      </c>
      <c r="Y47" s="25">
        <v>-121.57283827005479</v>
      </c>
      <c r="Z47" s="25">
        <v>-102.62750379630451</v>
      </c>
    </row>
    <row r="48" spans="1:26">
      <c r="A48" s="6">
        <v>2024</v>
      </c>
      <c r="B48" s="6">
        <v>10</v>
      </c>
      <c r="C48" s="4">
        <v>1374.7484134081124</v>
      </c>
      <c r="D48" s="5">
        <f t="shared" si="1"/>
        <v>46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1</v>
      </c>
      <c r="O48" s="6">
        <v>0</v>
      </c>
      <c r="P48" s="31">
        <f t="shared" si="0"/>
        <v>1371.9674056868657</v>
      </c>
      <c r="R48" s="25" t="s">
        <v>81</v>
      </c>
      <c r="S48" s="25">
        <v>-84.033837764193322</v>
      </c>
      <c r="T48" s="25">
        <v>4.6753772718893432</v>
      </c>
      <c r="U48" s="25">
        <v>-17.973701987526418</v>
      </c>
      <c r="V48" s="25">
        <v>3.5817036797441089E-20</v>
      </c>
      <c r="W48" s="25">
        <v>-93.498644227492775</v>
      </c>
      <c r="X48" s="25">
        <v>-74.569031300893869</v>
      </c>
      <c r="Y48" s="25">
        <v>-93.498644227492775</v>
      </c>
      <c r="Z48" s="25">
        <v>-74.569031300893869</v>
      </c>
    </row>
    <row r="49" spans="1:26">
      <c r="A49" s="6">
        <v>2024</v>
      </c>
      <c r="B49" s="6">
        <v>11</v>
      </c>
      <c r="C49" s="4">
        <v>1375.175941098134</v>
      </c>
      <c r="D49" s="5">
        <f t="shared" si="1"/>
        <v>47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1</v>
      </c>
      <c r="P49" s="31">
        <f t="shared" si="0"/>
        <v>1379.4036729902039</v>
      </c>
      <c r="R49" s="25" t="s">
        <v>82</v>
      </c>
      <c r="S49" s="25">
        <v>-35.997787363398302</v>
      </c>
      <c r="T49" s="25">
        <v>4.6723549101288544</v>
      </c>
      <c r="U49" s="25">
        <v>-7.7044205878627388</v>
      </c>
      <c r="V49" s="25">
        <v>2.7973763770419998E-9</v>
      </c>
      <c r="W49" s="25">
        <v>-45.456475375188596</v>
      </c>
      <c r="X49" s="25">
        <v>-26.539099351608009</v>
      </c>
      <c r="Y49" s="25">
        <v>-45.456475375188596</v>
      </c>
      <c r="Z49" s="25">
        <v>-26.539099351608009</v>
      </c>
    </row>
    <row r="50" spans="1:26">
      <c r="A50" s="6">
        <v>2024</v>
      </c>
      <c r="B50" s="6">
        <v>12</v>
      </c>
      <c r="C50" s="4">
        <v>1392.4176961570338</v>
      </c>
      <c r="D50" s="5">
        <f t="shared" si="1"/>
        <v>48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31">
        <f t="shared" si="0"/>
        <v>1395.4116592218247</v>
      </c>
      <c r="R50" s="25" t="s">
        <v>83</v>
      </c>
      <c r="S50" s="25">
        <v>-6.2120505451432173</v>
      </c>
      <c r="T50" s="25">
        <v>4.6701948827792954</v>
      </c>
      <c r="U50" s="25">
        <v>-1.3301480347317634</v>
      </c>
      <c r="V50" s="25">
        <v>0.19139806022604067</v>
      </c>
      <c r="W50" s="25">
        <v>-15.66636581017317</v>
      </c>
      <c r="X50" s="25">
        <v>3.2422647198867356</v>
      </c>
      <c r="Y50" s="25">
        <v>-15.66636581017317</v>
      </c>
      <c r="Z50" s="25">
        <v>3.2422647198867356</v>
      </c>
    </row>
    <row r="51" spans="1:26" ht="15" thickBot="1">
      <c r="A51" s="3">
        <v>2025</v>
      </c>
      <c r="B51" s="3">
        <v>1</v>
      </c>
      <c r="C51" s="4">
        <v>1430.0416870067556</v>
      </c>
      <c r="D51" s="5">
        <f t="shared" si="1"/>
        <v>49</v>
      </c>
      <c r="E51" s="3">
        <v>1</v>
      </c>
      <c r="F51" s="3">
        <v>0</v>
      </c>
      <c r="G51" s="3">
        <v>0</v>
      </c>
      <c r="H51" s="3">
        <v>0</v>
      </c>
      <c r="I51" s="3">
        <v>0</v>
      </c>
      <c r="J51" s="3">
        <v>0</v>
      </c>
      <c r="K51" s="3">
        <v>0</v>
      </c>
      <c r="L51" s="3">
        <v>0</v>
      </c>
      <c r="M51" s="3">
        <v>0</v>
      </c>
      <c r="N51" s="3">
        <v>0</v>
      </c>
      <c r="O51" s="3">
        <v>0</v>
      </c>
      <c r="P51" s="31">
        <f t="shared" si="0"/>
        <v>1422.1668606236808</v>
      </c>
      <c r="R51" s="26" t="s">
        <v>84</v>
      </c>
      <c r="S51" s="26">
        <v>-7.3918847367129619</v>
      </c>
      <c r="T51" s="26">
        <v>4.6688983866965366</v>
      </c>
      <c r="U51" s="26">
        <v>-1.5832181650762087</v>
      </c>
      <c r="V51" s="26">
        <v>0.12166012062697275</v>
      </c>
      <c r="W51" s="26">
        <v>-16.843575382639443</v>
      </c>
      <c r="X51" s="26">
        <v>2.0598059092135195</v>
      </c>
      <c r="Y51" s="26">
        <v>-16.843575382639443</v>
      </c>
      <c r="Z51" s="26">
        <v>2.0598059092135195</v>
      </c>
    </row>
    <row r="52" spans="1:26">
      <c r="A52" s="3">
        <v>2025</v>
      </c>
      <c r="B52" s="3">
        <v>2</v>
      </c>
      <c r="C52" s="4">
        <v>1400.1268927149877</v>
      </c>
      <c r="D52" s="5">
        <f t="shared" si="1"/>
        <v>50</v>
      </c>
      <c r="E52" s="3">
        <v>0</v>
      </c>
      <c r="F52" s="3">
        <v>1</v>
      </c>
      <c r="G52" s="3">
        <v>0</v>
      </c>
      <c r="H52" s="3">
        <v>0</v>
      </c>
      <c r="I52" s="3">
        <v>0</v>
      </c>
      <c r="J52" s="3">
        <v>0</v>
      </c>
      <c r="K52" s="3">
        <v>0</v>
      </c>
      <c r="L52" s="3">
        <v>0</v>
      </c>
      <c r="M52" s="3">
        <v>0</v>
      </c>
      <c r="N52" s="3">
        <v>0</v>
      </c>
      <c r="O52" s="3">
        <v>0</v>
      </c>
      <c r="P52" s="31">
        <f t="shared" si="0"/>
        <v>1401.1396563523865</v>
      </c>
    </row>
    <row r="53" spans="1:26">
      <c r="A53" s="3">
        <v>2025</v>
      </c>
      <c r="B53" s="3">
        <v>3</v>
      </c>
      <c r="C53" s="4">
        <v>1381.6333332685772</v>
      </c>
      <c r="D53" s="5">
        <f t="shared" si="1"/>
        <v>51</v>
      </c>
      <c r="E53" s="3">
        <v>0</v>
      </c>
      <c r="F53" s="3">
        <v>0</v>
      </c>
      <c r="G53" s="3">
        <v>1</v>
      </c>
      <c r="H53" s="3">
        <v>0</v>
      </c>
      <c r="I53" s="3">
        <v>0</v>
      </c>
      <c r="J53" s="3">
        <v>0</v>
      </c>
      <c r="K53" s="3">
        <v>0</v>
      </c>
      <c r="L53" s="3">
        <v>0</v>
      </c>
      <c r="M53" s="3">
        <v>0</v>
      </c>
      <c r="N53" s="3">
        <v>0</v>
      </c>
      <c r="O53" s="3">
        <v>0</v>
      </c>
      <c r="P53" s="31">
        <f t="shared" si="0"/>
        <v>1391.2425903459491</v>
      </c>
    </row>
    <row r="57" spans="1:26">
      <c r="A57" t="s">
        <v>34</v>
      </c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D79CF5-691A-4200-8BB1-39B9CBD40A05}">
  <dimension ref="A1:AB134"/>
  <sheetViews>
    <sheetView tabSelected="1" topLeftCell="C1" workbookViewId="0">
      <selection activeCell="R7" sqref="R7"/>
    </sheetView>
  </sheetViews>
  <sheetFormatPr defaultRowHeight="14.25"/>
  <cols>
    <col min="17" max="17" width="14.75" bestFit="1" customWidth="1"/>
    <col min="18" max="18" width="15.5" bestFit="1" customWidth="1"/>
    <col min="20" max="20" width="15.5" customWidth="1"/>
  </cols>
  <sheetData>
    <row r="1" spans="1:20" ht="15" thickBot="1">
      <c r="C1" s="25">
        <v>7.5586789050325036</v>
      </c>
      <c r="D1" s="25">
        <v>6.3161113678039662E-3</v>
      </c>
      <c r="E1" s="25">
        <v>1.5153804743963216E-2</v>
      </c>
      <c r="F1" s="25">
        <v>5.9810277580659929E-4</v>
      </c>
      <c r="G1" s="25">
        <v>8.3346861624146937E-2</v>
      </c>
      <c r="H1" s="25">
        <v>5.8428659001067716E-2</v>
      </c>
      <c r="I1" s="25">
        <v>5.8678013799202601E-2</v>
      </c>
      <c r="J1" s="25">
        <v>0.13669782960670829</v>
      </c>
      <c r="K1" s="25">
        <v>0.20331624740901941</v>
      </c>
      <c r="L1" s="25">
        <v>0.19907228384307676</v>
      </c>
      <c r="M1" s="25">
        <v>0.10447432607335908</v>
      </c>
      <c r="N1" s="25">
        <v>1.6888011558157279E-2</v>
      </c>
      <c r="O1" s="26">
        <v>-6.6565791254630746E-2</v>
      </c>
    </row>
    <row r="2" spans="1:20" ht="15.75">
      <c r="A2" s="18" t="s">
        <v>24</v>
      </c>
      <c r="B2" s="18" t="s">
        <v>25</v>
      </c>
      <c r="C2" s="18" t="s">
        <v>0</v>
      </c>
      <c r="D2" s="2" t="s">
        <v>1</v>
      </c>
      <c r="E2" s="2" t="s">
        <v>2</v>
      </c>
      <c r="F2" s="2" t="s">
        <v>3</v>
      </c>
      <c r="G2" s="2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2" t="s">
        <v>9</v>
      </c>
      <c r="M2" s="2" t="s">
        <v>10</v>
      </c>
      <c r="N2" s="2" t="s">
        <v>11</v>
      </c>
      <c r="O2" s="2" t="s">
        <v>12</v>
      </c>
      <c r="P2" s="34" t="s">
        <v>86</v>
      </c>
      <c r="Q2" s="34" t="s">
        <v>87</v>
      </c>
      <c r="R2" s="34" t="s">
        <v>88</v>
      </c>
      <c r="T2" t="s">
        <v>26</v>
      </c>
    </row>
    <row r="3" spans="1:20" ht="15.75">
      <c r="A3" s="19">
        <v>2014</v>
      </c>
      <c r="B3" s="19">
        <v>1</v>
      </c>
      <c r="C3" s="20">
        <v>2041.3872813299231</v>
      </c>
      <c r="D3" s="37">
        <v>1</v>
      </c>
      <c r="E3" s="38">
        <v>1</v>
      </c>
      <c r="F3" s="38">
        <v>0</v>
      </c>
      <c r="G3" s="38">
        <v>0</v>
      </c>
      <c r="H3" s="38">
        <v>0</v>
      </c>
      <c r="I3" s="38">
        <v>0</v>
      </c>
      <c r="J3" s="38">
        <v>0</v>
      </c>
      <c r="K3" s="38">
        <v>0</v>
      </c>
      <c r="L3" s="38">
        <v>0</v>
      </c>
      <c r="M3" s="38">
        <v>0</v>
      </c>
      <c r="N3" s="38">
        <v>0</v>
      </c>
      <c r="O3" s="38">
        <v>0</v>
      </c>
      <c r="P3" s="39">
        <f>LN(C3)</f>
        <v>7.6213848955835362</v>
      </c>
      <c r="Q3">
        <f>$C$1+SUMPRODUCT($D$1:$O$1,D3:O3)</f>
        <v>7.5801488211442711</v>
      </c>
      <c r="R3">
        <f>EXP(Q3)</f>
        <v>1958.920472482564</v>
      </c>
    </row>
    <row r="4" spans="1:20" ht="15.75">
      <c r="A4" s="19">
        <v>2014</v>
      </c>
      <c r="B4" s="19">
        <v>2</v>
      </c>
      <c r="C4" s="20">
        <v>2088.6078951406653</v>
      </c>
      <c r="D4" s="37">
        <v>2</v>
      </c>
      <c r="E4" s="38">
        <v>0</v>
      </c>
      <c r="F4" s="38">
        <v>1</v>
      </c>
      <c r="G4" s="38">
        <v>0</v>
      </c>
      <c r="H4" s="38">
        <v>0</v>
      </c>
      <c r="I4" s="38">
        <v>0</v>
      </c>
      <c r="J4" s="38">
        <v>0</v>
      </c>
      <c r="K4" s="38">
        <v>0</v>
      </c>
      <c r="L4" s="38">
        <v>0</v>
      </c>
      <c r="M4" s="38">
        <v>0</v>
      </c>
      <c r="N4" s="38">
        <v>0</v>
      </c>
      <c r="O4" s="38">
        <v>0</v>
      </c>
      <c r="P4" s="39">
        <f t="shared" ref="P4:P67" si="0">LN(C4)</f>
        <v>7.6442530441497016</v>
      </c>
      <c r="Q4">
        <f t="shared" ref="Q4:Q67" si="1">$C$1+SUMPRODUCT($D$1:$O$1,D4:O4)</f>
        <v>7.571909230543918</v>
      </c>
      <c r="R4">
        <f t="shared" ref="R4:R67" si="2">EXP(Q4)</f>
        <v>1942.8460839030738</v>
      </c>
    </row>
    <row r="5" spans="1:20" ht="15.75">
      <c r="A5" s="19">
        <v>2014</v>
      </c>
      <c r="B5" s="19">
        <f>B4+1</f>
        <v>3</v>
      </c>
      <c r="C5" s="20">
        <v>2198.7893273657292</v>
      </c>
      <c r="D5" s="37">
        <f>D4+1</f>
        <v>3</v>
      </c>
      <c r="E5" s="38">
        <v>0</v>
      </c>
      <c r="F5" s="38">
        <v>0</v>
      </c>
      <c r="G5" s="38">
        <v>1</v>
      </c>
      <c r="H5" s="38">
        <v>0</v>
      </c>
      <c r="I5" s="38">
        <v>0</v>
      </c>
      <c r="J5" s="38">
        <v>0</v>
      </c>
      <c r="K5" s="38">
        <v>0</v>
      </c>
      <c r="L5" s="38">
        <v>0</v>
      </c>
      <c r="M5" s="38">
        <v>0</v>
      </c>
      <c r="N5" s="38">
        <v>0</v>
      </c>
      <c r="O5" s="38">
        <v>0</v>
      </c>
      <c r="P5" s="39">
        <f t="shared" si="0"/>
        <v>7.6956621821297775</v>
      </c>
      <c r="Q5">
        <f t="shared" si="1"/>
        <v>7.660974100760062</v>
      </c>
      <c r="R5">
        <f t="shared" si="2"/>
        <v>2123.8252410676669</v>
      </c>
    </row>
    <row r="6" spans="1:20" ht="15.75">
      <c r="A6" s="19">
        <v>2014</v>
      </c>
      <c r="B6" s="19">
        <f t="shared" ref="B6:B14" si="3">B5+1</f>
        <v>4</v>
      </c>
      <c r="C6" s="20">
        <v>2175.1790204603581</v>
      </c>
      <c r="D6" s="37">
        <f t="shared" ref="D6:D69" si="4">D5+1</f>
        <v>4</v>
      </c>
      <c r="E6" s="38">
        <v>0</v>
      </c>
      <c r="F6" s="38">
        <v>0</v>
      </c>
      <c r="G6" s="38">
        <v>0</v>
      </c>
      <c r="H6" s="38">
        <v>1</v>
      </c>
      <c r="I6" s="38">
        <v>0</v>
      </c>
      <c r="J6" s="38">
        <v>0</v>
      </c>
      <c r="K6" s="38">
        <v>0</v>
      </c>
      <c r="L6" s="38">
        <v>0</v>
      </c>
      <c r="M6" s="38">
        <v>0</v>
      </c>
      <c r="N6" s="38">
        <v>0</v>
      </c>
      <c r="O6" s="38">
        <v>0</v>
      </c>
      <c r="P6" s="39">
        <f t="shared" si="0"/>
        <v>7.6848662483932815</v>
      </c>
      <c r="Q6">
        <f t="shared" si="1"/>
        <v>7.6423720095047871</v>
      </c>
      <c r="R6">
        <f t="shared" si="2"/>
        <v>2084.6828440661225</v>
      </c>
    </row>
    <row r="7" spans="1:20" ht="15.75">
      <c r="A7" s="19">
        <v>2014</v>
      </c>
      <c r="B7" s="19">
        <f t="shared" si="3"/>
        <v>5</v>
      </c>
      <c r="C7" s="20">
        <v>2112.2182020460355</v>
      </c>
      <c r="D7" s="37">
        <f t="shared" si="4"/>
        <v>5</v>
      </c>
      <c r="E7" s="38">
        <v>0</v>
      </c>
      <c r="F7" s="38">
        <v>0</v>
      </c>
      <c r="G7" s="38">
        <v>0</v>
      </c>
      <c r="H7" s="38">
        <v>0</v>
      </c>
      <c r="I7" s="38">
        <v>1</v>
      </c>
      <c r="J7" s="38">
        <v>0</v>
      </c>
      <c r="K7" s="38">
        <v>0</v>
      </c>
      <c r="L7" s="38">
        <v>0</v>
      </c>
      <c r="M7" s="38">
        <v>0</v>
      </c>
      <c r="N7" s="38">
        <v>0</v>
      </c>
      <c r="O7" s="38">
        <v>0</v>
      </c>
      <c r="P7" s="39">
        <f t="shared" si="0"/>
        <v>7.6554939548521936</v>
      </c>
      <c r="Q7">
        <f t="shared" si="1"/>
        <v>7.648937475670726</v>
      </c>
      <c r="R7">
        <f t="shared" si="2"/>
        <v>2098.4147877246469</v>
      </c>
    </row>
    <row r="8" spans="1:20" ht="15.75">
      <c r="A8" s="19">
        <v>2014</v>
      </c>
      <c r="B8" s="19">
        <f t="shared" si="3"/>
        <v>6</v>
      </c>
      <c r="C8" s="20">
        <v>2222.3996342710998</v>
      </c>
      <c r="D8" s="37">
        <f t="shared" si="4"/>
        <v>6</v>
      </c>
      <c r="E8" s="38">
        <v>0</v>
      </c>
      <c r="F8" s="38">
        <v>0</v>
      </c>
      <c r="G8" s="38">
        <v>0</v>
      </c>
      <c r="H8" s="38">
        <v>0</v>
      </c>
      <c r="I8" s="38">
        <v>0</v>
      </c>
      <c r="J8" s="38">
        <v>1</v>
      </c>
      <c r="K8" s="38">
        <v>0</v>
      </c>
      <c r="L8" s="38">
        <v>0</v>
      </c>
      <c r="M8" s="38">
        <v>0</v>
      </c>
      <c r="N8" s="38">
        <v>0</v>
      </c>
      <c r="O8" s="38">
        <v>0</v>
      </c>
      <c r="P8" s="39">
        <f t="shared" si="0"/>
        <v>7.7063428074352256</v>
      </c>
      <c r="Q8">
        <f t="shared" si="1"/>
        <v>7.7332734028460361</v>
      </c>
      <c r="R8">
        <f t="shared" si="2"/>
        <v>2283.0633685494122</v>
      </c>
    </row>
    <row r="9" spans="1:20" ht="15.75">
      <c r="A9" s="19">
        <v>2014</v>
      </c>
      <c r="B9" s="19">
        <f t="shared" si="3"/>
        <v>7</v>
      </c>
      <c r="C9" s="20">
        <v>2324.7109641943734</v>
      </c>
      <c r="D9" s="37">
        <f t="shared" si="4"/>
        <v>7</v>
      </c>
      <c r="E9" s="38">
        <v>0</v>
      </c>
      <c r="F9" s="38">
        <v>0</v>
      </c>
      <c r="G9" s="38">
        <v>0</v>
      </c>
      <c r="H9" s="38">
        <v>0</v>
      </c>
      <c r="I9" s="38">
        <v>0</v>
      </c>
      <c r="J9" s="38">
        <v>0</v>
      </c>
      <c r="K9" s="38">
        <v>1</v>
      </c>
      <c r="L9" s="38">
        <v>0</v>
      </c>
      <c r="M9" s="38">
        <v>0</v>
      </c>
      <c r="N9" s="38">
        <v>0</v>
      </c>
      <c r="O9" s="38">
        <v>0</v>
      </c>
      <c r="P9" s="39">
        <f t="shared" si="0"/>
        <v>7.7513509938179848</v>
      </c>
      <c r="Q9">
        <f t="shared" si="1"/>
        <v>7.806207932016151</v>
      </c>
      <c r="R9">
        <f t="shared" si="2"/>
        <v>2455.8001947197481</v>
      </c>
    </row>
    <row r="10" spans="1:20" ht="15.75">
      <c r="A10" s="19">
        <v>2014</v>
      </c>
      <c r="B10" s="19">
        <f t="shared" si="3"/>
        <v>8</v>
      </c>
      <c r="C10" s="20">
        <v>2324.7109641943734</v>
      </c>
      <c r="D10" s="37">
        <f t="shared" si="4"/>
        <v>8</v>
      </c>
      <c r="E10" s="38">
        <v>0</v>
      </c>
      <c r="F10" s="38">
        <v>0</v>
      </c>
      <c r="G10" s="38">
        <v>0</v>
      </c>
      <c r="H10" s="38">
        <v>0</v>
      </c>
      <c r="I10" s="38">
        <v>0</v>
      </c>
      <c r="J10" s="38">
        <v>0</v>
      </c>
      <c r="K10" s="38">
        <v>0</v>
      </c>
      <c r="L10" s="38">
        <v>1</v>
      </c>
      <c r="M10" s="38">
        <v>0</v>
      </c>
      <c r="N10" s="38">
        <v>0</v>
      </c>
      <c r="O10" s="38">
        <v>0</v>
      </c>
      <c r="P10" s="39">
        <f t="shared" si="0"/>
        <v>7.7513509938179848</v>
      </c>
      <c r="Q10">
        <f t="shared" si="1"/>
        <v>7.8082800798180125</v>
      </c>
      <c r="R10">
        <f t="shared" si="2"/>
        <v>2460.8942516917891</v>
      </c>
    </row>
    <row r="11" spans="1:20" ht="15.75">
      <c r="A11" s="19">
        <v>2014</v>
      </c>
      <c r="B11" s="19">
        <f t="shared" si="3"/>
        <v>9</v>
      </c>
      <c r="C11" s="20">
        <v>2230.2697365728895</v>
      </c>
      <c r="D11" s="37">
        <f t="shared" si="4"/>
        <v>9</v>
      </c>
      <c r="E11" s="38">
        <v>0</v>
      </c>
      <c r="F11" s="38">
        <v>0</v>
      </c>
      <c r="G11" s="38">
        <v>0</v>
      </c>
      <c r="H11" s="38">
        <v>0</v>
      </c>
      <c r="I11" s="38">
        <v>0</v>
      </c>
      <c r="J11" s="38">
        <v>0</v>
      </c>
      <c r="K11" s="38">
        <v>0</v>
      </c>
      <c r="L11" s="38">
        <v>0</v>
      </c>
      <c r="M11" s="38">
        <v>1</v>
      </c>
      <c r="N11" s="38">
        <v>0</v>
      </c>
      <c r="O11" s="38">
        <v>0</v>
      </c>
      <c r="P11" s="39">
        <f t="shared" si="0"/>
        <v>7.7098778152437575</v>
      </c>
      <c r="Q11">
        <f t="shared" si="1"/>
        <v>7.7199982334160984</v>
      </c>
      <c r="R11">
        <f t="shared" si="2"/>
        <v>2252.9556005301147</v>
      </c>
    </row>
    <row r="12" spans="1:20" ht="15.75">
      <c r="A12" s="19">
        <v>2014</v>
      </c>
      <c r="B12" s="19">
        <f t="shared" si="3"/>
        <v>10</v>
      </c>
      <c r="C12" s="20">
        <v>2096.4779974424555</v>
      </c>
      <c r="D12" s="37">
        <f t="shared" si="4"/>
        <v>10</v>
      </c>
      <c r="E12" s="38">
        <v>0</v>
      </c>
      <c r="F12" s="38">
        <v>0</v>
      </c>
      <c r="G12" s="38">
        <v>0</v>
      </c>
      <c r="H12" s="38">
        <v>0</v>
      </c>
      <c r="I12" s="38">
        <v>0</v>
      </c>
      <c r="J12" s="38">
        <v>0</v>
      </c>
      <c r="K12" s="38">
        <v>0</v>
      </c>
      <c r="L12" s="38">
        <v>0</v>
      </c>
      <c r="M12" s="38">
        <v>0</v>
      </c>
      <c r="N12" s="38">
        <v>1</v>
      </c>
      <c r="O12" s="38">
        <v>0</v>
      </c>
      <c r="P12" s="39">
        <f t="shared" si="0"/>
        <v>7.6480140716558909</v>
      </c>
      <c r="Q12">
        <f t="shared" si="1"/>
        <v>7.6387280302687008</v>
      </c>
      <c r="R12">
        <f t="shared" si="2"/>
        <v>2077.10012709077</v>
      </c>
    </row>
    <row r="13" spans="1:20" ht="15.75">
      <c r="A13" s="19">
        <v>2014</v>
      </c>
      <c r="B13" s="19">
        <f t="shared" si="3"/>
        <v>11</v>
      </c>
      <c r="C13" s="20">
        <v>1978.426462915601</v>
      </c>
      <c r="D13" s="37">
        <f t="shared" si="4"/>
        <v>11</v>
      </c>
      <c r="E13" s="38">
        <v>0</v>
      </c>
      <c r="F13" s="38">
        <v>0</v>
      </c>
      <c r="G13" s="38">
        <v>0</v>
      </c>
      <c r="H13" s="38">
        <v>0</v>
      </c>
      <c r="I13" s="38">
        <v>0</v>
      </c>
      <c r="J13" s="38">
        <v>0</v>
      </c>
      <c r="K13" s="38">
        <v>0</v>
      </c>
      <c r="L13" s="38">
        <v>0</v>
      </c>
      <c r="M13" s="38">
        <v>0</v>
      </c>
      <c r="N13" s="38">
        <v>0</v>
      </c>
      <c r="O13" s="38">
        <v>1</v>
      </c>
      <c r="P13" s="39">
        <f t="shared" si="0"/>
        <v>7.5900570920354617</v>
      </c>
      <c r="Q13">
        <f t="shared" si="1"/>
        <v>7.5615903388237165</v>
      </c>
      <c r="R13">
        <f t="shared" si="2"/>
        <v>1922.901147331653</v>
      </c>
    </row>
    <row r="14" spans="1:20" ht="15.75">
      <c r="A14" s="19">
        <v>2014</v>
      </c>
      <c r="B14" s="19">
        <f t="shared" si="3"/>
        <v>12</v>
      </c>
      <c r="C14" s="20">
        <v>2088.6078951406653</v>
      </c>
      <c r="D14" s="37">
        <f t="shared" si="4"/>
        <v>12</v>
      </c>
      <c r="E14" s="38">
        <v>0</v>
      </c>
      <c r="F14" s="38">
        <v>0</v>
      </c>
      <c r="G14" s="38">
        <v>0</v>
      </c>
      <c r="H14" s="38">
        <v>0</v>
      </c>
      <c r="I14" s="38">
        <v>0</v>
      </c>
      <c r="J14" s="38">
        <v>0</v>
      </c>
      <c r="K14" s="38">
        <v>0</v>
      </c>
      <c r="L14" s="38">
        <v>0</v>
      </c>
      <c r="M14" s="38">
        <v>0</v>
      </c>
      <c r="N14" s="38">
        <v>0</v>
      </c>
      <c r="O14" s="38">
        <v>0</v>
      </c>
      <c r="P14" s="39">
        <f t="shared" si="0"/>
        <v>7.6442530441497016</v>
      </c>
      <c r="Q14">
        <f t="shared" si="1"/>
        <v>7.6344722414461508</v>
      </c>
      <c r="R14">
        <f t="shared" si="2"/>
        <v>2068.279210878397</v>
      </c>
    </row>
    <row r="15" spans="1:20" ht="15.75">
      <c r="A15" s="14">
        <v>2015</v>
      </c>
      <c r="B15" s="14">
        <v>1</v>
      </c>
      <c r="C15" s="17">
        <v>2064.9975882352937</v>
      </c>
      <c r="D15" s="35">
        <f t="shared" si="4"/>
        <v>13</v>
      </c>
      <c r="E15" s="36">
        <v>1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>
        <f t="shared" si="0"/>
        <v>7.6328843374696538</v>
      </c>
      <c r="Q15">
        <f t="shared" si="1"/>
        <v>7.6559421575579183</v>
      </c>
      <c r="R15">
        <f t="shared" si="2"/>
        <v>2113.1651161481527</v>
      </c>
    </row>
    <row r="16" spans="1:20" ht="15.75">
      <c r="A16" s="14">
        <v>2015</v>
      </c>
      <c r="B16" s="14">
        <v>2</v>
      </c>
      <c r="C16" s="17">
        <v>2151.5687135549874</v>
      </c>
      <c r="D16" s="35">
        <f t="shared" si="4"/>
        <v>14</v>
      </c>
      <c r="E16" s="36">
        <v>0</v>
      </c>
      <c r="F16" s="36">
        <v>1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>
        <f t="shared" si="0"/>
        <v>7.6739524892796958</v>
      </c>
      <c r="Q16">
        <f t="shared" si="1"/>
        <v>7.647702566957566</v>
      </c>
      <c r="R16">
        <f t="shared" si="2"/>
        <v>2095.8250364018127</v>
      </c>
    </row>
    <row r="17" spans="1:25" ht="15.75">
      <c r="A17" s="14">
        <v>2015</v>
      </c>
      <c r="B17" s="14">
        <f>B16+1</f>
        <v>3</v>
      </c>
      <c r="C17" s="17">
        <v>2269.6202480818415</v>
      </c>
      <c r="D17" s="35">
        <f t="shared" si="4"/>
        <v>15</v>
      </c>
      <c r="E17" s="36">
        <v>0</v>
      </c>
      <c r="F17" s="36">
        <v>0</v>
      </c>
      <c r="G17" s="36">
        <v>1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>
        <f t="shared" si="0"/>
        <v>7.7273678048867467</v>
      </c>
      <c r="Q17">
        <f t="shared" si="1"/>
        <v>7.7367674371737101</v>
      </c>
      <c r="R17">
        <f t="shared" si="2"/>
        <v>2291.0544227104069</v>
      </c>
    </row>
    <row r="18" spans="1:25" ht="15.75">
      <c r="A18" s="14">
        <v>2015</v>
      </c>
      <c r="B18" s="14">
        <f t="shared" ref="B18:B26" si="5">B17+1</f>
        <v>4</v>
      </c>
      <c r="C18" s="17">
        <v>2222.3996342710998</v>
      </c>
      <c r="D18" s="35">
        <f t="shared" si="4"/>
        <v>16</v>
      </c>
      <c r="E18" s="36">
        <v>0</v>
      </c>
      <c r="F18" s="36">
        <v>0</v>
      </c>
      <c r="G18" s="36">
        <v>0</v>
      </c>
      <c r="H18" s="36">
        <v>1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>
        <f t="shared" si="0"/>
        <v>7.7063428074352256</v>
      </c>
      <c r="Q18">
        <f t="shared" si="1"/>
        <v>7.7181653459184352</v>
      </c>
      <c r="R18">
        <f t="shared" si="2"/>
        <v>2248.8299684418471</v>
      </c>
    </row>
    <row r="19" spans="1:25" ht="15.75">
      <c r="A19" s="14">
        <v>2015</v>
      </c>
      <c r="B19" s="14">
        <f t="shared" si="5"/>
        <v>5</v>
      </c>
      <c r="C19" s="17">
        <v>2143.6986112531972</v>
      </c>
      <c r="D19" s="35">
        <f t="shared" si="4"/>
        <v>17</v>
      </c>
      <c r="E19" s="36">
        <v>0</v>
      </c>
      <c r="F19" s="36">
        <v>0</v>
      </c>
      <c r="G19" s="36">
        <v>0</v>
      </c>
      <c r="H19" s="36">
        <v>0</v>
      </c>
      <c r="I19" s="36">
        <v>1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>
        <f t="shared" si="0"/>
        <v>7.6702879391998504</v>
      </c>
      <c r="Q19">
        <f t="shared" si="1"/>
        <v>7.7247308120843741</v>
      </c>
      <c r="R19">
        <f t="shared" si="2"/>
        <v>2263.6431600561709</v>
      </c>
      <c r="T19" t="s">
        <v>28</v>
      </c>
    </row>
    <row r="20" spans="1:25" ht="15.75">
      <c r="A20" s="14">
        <v>2015</v>
      </c>
      <c r="B20" s="14">
        <f t="shared" si="5"/>
        <v>6</v>
      </c>
      <c r="C20" s="17">
        <v>2332.5810664961637</v>
      </c>
      <c r="D20" s="35">
        <f t="shared" si="4"/>
        <v>18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1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>
        <f t="shared" si="0"/>
        <v>7.7547306873141917</v>
      </c>
      <c r="Q20">
        <f t="shared" si="1"/>
        <v>7.8090667392596833</v>
      </c>
      <c r="R20">
        <f t="shared" si="2"/>
        <v>2462.8308990309215</v>
      </c>
    </row>
    <row r="21" spans="1:25" ht="15.75">
      <c r="A21" s="14">
        <v>2015</v>
      </c>
      <c r="B21" s="14">
        <f t="shared" si="5"/>
        <v>7</v>
      </c>
      <c r="C21" s="17">
        <v>2497.8532148337595</v>
      </c>
      <c r="D21" s="35">
        <f t="shared" si="4"/>
        <v>19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1</v>
      </c>
      <c r="L21" s="36">
        <v>0</v>
      </c>
      <c r="M21" s="36">
        <v>0</v>
      </c>
      <c r="N21" s="36">
        <v>0</v>
      </c>
      <c r="O21" s="36">
        <v>0</v>
      </c>
      <c r="P21">
        <f t="shared" si="0"/>
        <v>7.8231869278836665</v>
      </c>
      <c r="Q21">
        <f t="shared" si="1"/>
        <v>7.8820012684297982</v>
      </c>
      <c r="R21">
        <f t="shared" si="2"/>
        <v>2649.1689563767131</v>
      </c>
      <c r="T21" t="s">
        <v>47</v>
      </c>
    </row>
    <row r="22" spans="1:25" ht="16.5" thickBot="1">
      <c r="A22" s="14">
        <v>2015</v>
      </c>
      <c r="B22" s="14">
        <f t="shared" si="5"/>
        <v>8</v>
      </c>
      <c r="C22" s="17">
        <v>2497.8532148337595</v>
      </c>
      <c r="D22" s="35">
        <f t="shared" si="4"/>
        <v>20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1</v>
      </c>
      <c r="M22" s="36">
        <v>0</v>
      </c>
      <c r="N22" s="36">
        <v>0</v>
      </c>
      <c r="O22" s="36">
        <v>0</v>
      </c>
      <c r="P22">
        <f t="shared" si="0"/>
        <v>7.8231869278836665</v>
      </c>
      <c r="Q22">
        <f t="shared" si="1"/>
        <v>7.8840734162316597</v>
      </c>
      <c r="R22">
        <f t="shared" si="2"/>
        <v>2654.6641174331226</v>
      </c>
    </row>
    <row r="23" spans="1:25" ht="15.75">
      <c r="A23" s="14">
        <v>2015</v>
      </c>
      <c r="B23" s="14">
        <f t="shared" si="5"/>
        <v>9</v>
      </c>
      <c r="C23" s="17">
        <v>2403.4119872122765</v>
      </c>
      <c r="D23" s="35">
        <f t="shared" si="4"/>
        <v>21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1</v>
      </c>
      <c r="N23" s="36">
        <v>0</v>
      </c>
      <c r="O23" s="36">
        <v>0</v>
      </c>
      <c r="P23">
        <f t="shared" si="0"/>
        <v>7.7846446680707677</v>
      </c>
      <c r="Q23">
        <f t="shared" si="1"/>
        <v>7.7957915698297455</v>
      </c>
      <c r="R23">
        <f t="shared" si="2"/>
        <v>2430.3524569516317</v>
      </c>
      <c r="T23" s="28" t="s">
        <v>48</v>
      </c>
      <c r="U23" s="28"/>
    </row>
    <row r="24" spans="1:25" ht="15.75">
      <c r="A24" s="14">
        <v>2015</v>
      </c>
      <c r="B24" s="14">
        <f t="shared" si="5"/>
        <v>10</v>
      </c>
      <c r="C24" s="17">
        <v>2206.6594296675194</v>
      </c>
      <c r="D24" s="35">
        <f t="shared" si="4"/>
        <v>22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1</v>
      </c>
      <c r="O24" s="36">
        <v>0</v>
      </c>
      <c r="P24">
        <f t="shared" si="0"/>
        <v>7.6992350806507019</v>
      </c>
      <c r="Q24">
        <f t="shared" si="1"/>
        <v>7.714521366682348</v>
      </c>
      <c r="R24">
        <f t="shared" si="2"/>
        <v>2240.6501912517929</v>
      </c>
      <c r="T24" s="25" t="s">
        <v>49</v>
      </c>
      <c r="U24" s="25">
        <v>0.9912149371975203</v>
      </c>
    </row>
    <row r="25" spans="1:25" ht="15.75">
      <c r="A25" s="14">
        <v>2015</v>
      </c>
      <c r="B25" s="14">
        <f t="shared" si="5"/>
        <v>11</v>
      </c>
      <c r="C25" s="17">
        <v>2057.127485933504</v>
      </c>
      <c r="D25" s="35">
        <f t="shared" si="4"/>
        <v>23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1</v>
      </c>
      <c r="P25">
        <f t="shared" si="0"/>
        <v>7.6290658643652041</v>
      </c>
      <c r="Q25">
        <f t="shared" si="1"/>
        <v>7.6373836752373645</v>
      </c>
      <c r="R25">
        <f t="shared" si="2"/>
        <v>2074.3096432051198</v>
      </c>
      <c r="T25" s="25" t="s">
        <v>50</v>
      </c>
      <c r="U25" s="25">
        <v>0.98250705172348418</v>
      </c>
    </row>
    <row r="26" spans="1:25" ht="15.75">
      <c r="A26" s="14">
        <v>2015</v>
      </c>
      <c r="B26" s="14">
        <f t="shared" si="5"/>
        <v>12</v>
      </c>
      <c r="C26" s="17">
        <v>2261.7501457800513</v>
      </c>
      <c r="D26" s="35">
        <f t="shared" si="4"/>
        <v>24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>
        <f t="shared" si="0"/>
        <v>7.7238941933603869</v>
      </c>
      <c r="Q26">
        <f t="shared" si="1"/>
        <v>7.7102655778597988</v>
      </c>
      <c r="R26">
        <f t="shared" si="2"/>
        <v>2231.1347194936025</v>
      </c>
      <c r="T26" s="25" t="s">
        <v>51</v>
      </c>
      <c r="U26" s="25">
        <v>0.98074305693929764</v>
      </c>
    </row>
    <row r="27" spans="1:25" ht="15.75">
      <c r="A27" s="19">
        <v>2016</v>
      </c>
      <c r="B27" s="19">
        <v>1</v>
      </c>
      <c r="C27" s="20">
        <v>2301.1006572890024</v>
      </c>
      <c r="D27" s="37">
        <f t="shared" si="4"/>
        <v>25</v>
      </c>
      <c r="E27" s="38">
        <v>1</v>
      </c>
      <c r="F27" s="38">
        <v>0</v>
      </c>
      <c r="G27" s="38">
        <v>0</v>
      </c>
      <c r="H27" s="38">
        <v>0</v>
      </c>
      <c r="I27" s="38">
        <v>0</v>
      </c>
      <c r="J27" s="38">
        <v>0</v>
      </c>
      <c r="K27" s="38">
        <v>0</v>
      </c>
      <c r="L27" s="38">
        <v>0</v>
      </c>
      <c r="M27" s="38">
        <v>0</v>
      </c>
      <c r="N27" s="38">
        <v>0</v>
      </c>
      <c r="O27" s="38">
        <v>0</v>
      </c>
      <c r="P27" s="39">
        <f t="shared" si="0"/>
        <v>7.7411428340977038</v>
      </c>
      <c r="Q27">
        <f t="shared" si="1"/>
        <v>7.7317354939715663</v>
      </c>
      <c r="R27">
        <f t="shared" si="2"/>
        <v>2279.5549236597126</v>
      </c>
      <c r="T27" s="25" t="s">
        <v>52</v>
      </c>
      <c r="U27" s="25">
        <v>3.5515613788118572E-2</v>
      </c>
    </row>
    <row r="28" spans="1:25" ht="16.5" thickBot="1">
      <c r="A28" s="19">
        <v>2016</v>
      </c>
      <c r="B28" s="19">
        <v>2</v>
      </c>
      <c r="C28" s="20">
        <v>2340.4511687979539</v>
      </c>
      <c r="D28" s="37">
        <f t="shared" si="4"/>
        <v>26</v>
      </c>
      <c r="E28" s="38">
        <v>0</v>
      </c>
      <c r="F28" s="38">
        <v>1</v>
      </c>
      <c r="G28" s="38">
        <v>0</v>
      </c>
      <c r="H28" s="38">
        <v>0</v>
      </c>
      <c r="I28" s="38">
        <v>0</v>
      </c>
      <c r="J28" s="38">
        <v>0</v>
      </c>
      <c r="K28" s="38">
        <v>0</v>
      </c>
      <c r="L28" s="38">
        <v>0</v>
      </c>
      <c r="M28" s="38">
        <v>0</v>
      </c>
      <c r="N28" s="38">
        <v>0</v>
      </c>
      <c r="O28" s="38">
        <v>0</v>
      </c>
      <c r="P28" s="39">
        <f t="shared" si="0"/>
        <v>7.7580989969454448</v>
      </c>
      <c r="Q28">
        <f t="shared" si="1"/>
        <v>7.7234959033712132</v>
      </c>
      <c r="R28">
        <f t="shared" si="2"/>
        <v>2260.8494927114316</v>
      </c>
      <c r="T28" s="26" t="s">
        <v>53</v>
      </c>
      <c r="U28" s="26">
        <v>132</v>
      </c>
    </row>
    <row r="29" spans="1:25" ht="15.75">
      <c r="A29" s="19">
        <v>2016</v>
      </c>
      <c r="B29" s="19">
        <f>B28+1</f>
        <v>3</v>
      </c>
      <c r="C29" s="20">
        <v>2560.8140332480821</v>
      </c>
      <c r="D29" s="37">
        <f t="shared" si="4"/>
        <v>27</v>
      </c>
      <c r="E29" s="38">
        <v>0</v>
      </c>
      <c r="F29" s="38">
        <v>0</v>
      </c>
      <c r="G29" s="38">
        <v>1</v>
      </c>
      <c r="H29" s="38">
        <v>0</v>
      </c>
      <c r="I29" s="38">
        <v>0</v>
      </c>
      <c r="J29" s="38">
        <v>0</v>
      </c>
      <c r="K29" s="38">
        <v>0</v>
      </c>
      <c r="L29" s="38">
        <v>0</v>
      </c>
      <c r="M29" s="38">
        <v>0</v>
      </c>
      <c r="N29" s="38">
        <v>0</v>
      </c>
      <c r="O29" s="38">
        <v>0</v>
      </c>
      <c r="P29" s="39">
        <f t="shared" si="0"/>
        <v>7.8480804686656622</v>
      </c>
      <c r="Q29">
        <f t="shared" si="1"/>
        <v>7.8125607735873572</v>
      </c>
      <c r="R29">
        <f t="shared" si="2"/>
        <v>2471.4511657193721</v>
      </c>
    </row>
    <row r="30" spans="1:25" ht="16.5" thickBot="1">
      <c r="A30" s="19">
        <v>2016</v>
      </c>
      <c r="B30" s="19">
        <f t="shared" ref="B30:B38" si="6">B29+1</f>
        <v>4</v>
      </c>
      <c r="C30" s="20">
        <v>2442.7624987212275</v>
      </c>
      <c r="D30" s="37">
        <f t="shared" si="4"/>
        <v>28</v>
      </c>
      <c r="E30" s="38">
        <v>0</v>
      </c>
      <c r="F30" s="38">
        <v>0</v>
      </c>
      <c r="G30" s="38">
        <v>0</v>
      </c>
      <c r="H30" s="38">
        <v>1</v>
      </c>
      <c r="I30" s="38">
        <v>0</v>
      </c>
      <c r="J30" s="38">
        <v>0</v>
      </c>
      <c r="K30" s="38">
        <v>0</v>
      </c>
      <c r="L30" s="38">
        <v>0</v>
      </c>
      <c r="M30" s="38">
        <v>0</v>
      </c>
      <c r="N30" s="38">
        <v>0</v>
      </c>
      <c r="O30" s="38">
        <v>0</v>
      </c>
      <c r="P30" s="39">
        <f t="shared" si="0"/>
        <v>7.8008848494713678</v>
      </c>
      <c r="Q30">
        <f t="shared" si="1"/>
        <v>7.7939586823320823</v>
      </c>
      <c r="R30">
        <f t="shared" si="2"/>
        <v>2425.901974181425</v>
      </c>
      <c r="T30" t="s">
        <v>54</v>
      </c>
    </row>
    <row r="31" spans="1:25" ht="15.75">
      <c r="A31" s="19">
        <v>2016</v>
      </c>
      <c r="B31" s="19">
        <f t="shared" si="6"/>
        <v>5</v>
      </c>
      <c r="C31" s="20">
        <v>2513.5934194373403</v>
      </c>
      <c r="D31" s="37">
        <f t="shared" si="4"/>
        <v>29</v>
      </c>
      <c r="E31" s="38">
        <v>0</v>
      </c>
      <c r="F31" s="38">
        <v>0</v>
      </c>
      <c r="G31" s="38">
        <v>0</v>
      </c>
      <c r="H31" s="38">
        <v>0</v>
      </c>
      <c r="I31" s="38">
        <v>1</v>
      </c>
      <c r="J31" s="38">
        <v>0</v>
      </c>
      <c r="K31" s="38">
        <v>0</v>
      </c>
      <c r="L31" s="38">
        <v>0</v>
      </c>
      <c r="M31" s="38">
        <v>0</v>
      </c>
      <c r="N31" s="38">
        <v>0</v>
      </c>
      <c r="O31" s="38">
        <v>0</v>
      </c>
      <c r="P31" s="39">
        <f t="shared" si="0"/>
        <v>7.8294686495146948</v>
      </c>
      <c r="Q31">
        <f t="shared" si="1"/>
        <v>7.8005241484980212</v>
      </c>
      <c r="R31">
        <f t="shared" si="2"/>
        <v>2441.8815507992226</v>
      </c>
      <c r="T31" s="27"/>
      <c r="U31" s="27" t="s">
        <v>59</v>
      </c>
      <c r="V31" s="27" t="s">
        <v>60</v>
      </c>
      <c r="W31" s="27" t="s">
        <v>61</v>
      </c>
      <c r="X31" s="27" t="s">
        <v>62</v>
      </c>
      <c r="Y31" s="27" t="s">
        <v>63</v>
      </c>
    </row>
    <row r="32" spans="1:25" ht="15.75">
      <c r="A32" s="19">
        <v>2016</v>
      </c>
      <c r="B32" s="19">
        <f t="shared" si="6"/>
        <v>6</v>
      </c>
      <c r="C32" s="20">
        <v>2560.8140332480821</v>
      </c>
      <c r="D32" s="37">
        <f t="shared" si="4"/>
        <v>30</v>
      </c>
      <c r="E32" s="38">
        <v>0</v>
      </c>
      <c r="F32" s="38">
        <v>0</v>
      </c>
      <c r="G32" s="38">
        <v>0</v>
      </c>
      <c r="H32" s="38">
        <v>0</v>
      </c>
      <c r="I32" s="38">
        <v>0</v>
      </c>
      <c r="J32" s="38">
        <v>1</v>
      </c>
      <c r="K32" s="38">
        <v>0</v>
      </c>
      <c r="L32" s="38">
        <v>0</v>
      </c>
      <c r="M32" s="38">
        <v>0</v>
      </c>
      <c r="N32" s="38">
        <v>0</v>
      </c>
      <c r="O32" s="38">
        <v>0</v>
      </c>
      <c r="P32" s="39">
        <f t="shared" si="0"/>
        <v>7.8480804686656622</v>
      </c>
      <c r="Q32">
        <f t="shared" si="1"/>
        <v>7.8848600756733305</v>
      </c>
      <c r="R32">
        <f t="shared" si="2"/>
        <v>2656.753255637977</v>
      </c>
      <c r="T32" s="25" t="s">
        <v>55</v>
      </c>
      <c r="U32" s="25">
        <v>12</v>
      </c>
      <c r="V32" s="25">
        <v>8.4305959351727697</v>
      </c>
      <c r="W32" s="25">
        <v>0.70254966126439744</v>
      </c>
      <c r="X32" s="25">
        <v>556.97843357094064</v>
      </c>
      <c r="Y32" s="25">
        <v>2.0527194822538712E-98</v>
      </c>
    </row>
    <row r="33" spans="1:28" ht="15.75">
      <c r="A33" s="19">
        <v>2016</v>
      </c>
      <c r="B33" s="19">
        <f t="shared" si="6"/>
        <v>7</v>
      </c>
      <c r="C33" s="20">
        <v>2726.0861815856783</v>
      </c>
      <c r="D33" s="37">
        <f t="shared" si="4"/>
        <v>31</v>
      </c>
      <c r="E33" s="38">
        <v>0</v>
      </c>
      <c r="F33" s="38">
        <v>0</v>
      </c>
      <c r="G33" s="38">
        <v>0</v>
      </c>
      <c r="H33" s="38">
        <v>0</v>
      </c>
      <c r="I33" s="38">
        <v>0</v>
      </c>
      <c r="J33" s="38">
        <v>0</v>
      </c>
      <c r="K33" s="38">
        <v>1</v>
      </c>
      <c r="L33" s="38">
        <v>0</v>
      </c>
      <c r="M33" s="38">
        <v>0</v>
      </c>
      <c r="N33" s="38">
        <v>0</v>
      </c>
      <c r="O33" s="38">
        <v>0</v>
      </c>
      <c r="P33" s="39">
        <f t="shared" si="0"/>
        <v>7.910622226425005</v>
      </c>
      <c r="Q33">
        <f t="shared" si="1"/>
        <v>7.9577946048434463</v>
      </c>
      <c r="R33">
        <f t="shared" si="2"/>
        <v>2857.7634998644439</v>
      </c>
      <c r="T33" s="25" t="s">
        <v>56</v>
      </c>
      <c r="U33" s="25">
        <v>119</v>
      </c>
      <c r="V33" s="25">
        <v>0.15010169990686897</v>
      </c>
      <c r="W33" s="25">
        <v>1.2613588227467982E-3</v>
      </c>
      <c r="X33" s="25"/>
      <c r="Y33" s="25"/>
    </row>
    <row r="34" spans="1:28" ht="16.5" thickBot="1">
      <c r="A34" s="19">
        <v>2016</v>
      </c>
      <c r="B34" s="19">
        <f t="shared" si="6"/>
        <v>8</v>
      </c>
      <c r="C34" s="20">
        <v>2726.0861815856783</v>
      </c>
      <c r="D34" s="37">
        <f t="shared" si="4"/>
        <v>32</v>
      </c>
      <c r="E34" s="38">
        <v>0</v>
      </c>
      <c r="F34" s="38">
        <v>0</v>
      </c>
      <c r="G34" s="38">
        <v>0</v>
      </c>
      <c r="H34" s="38">
        <v>0</v>
      </c>
      <c r="I34" s="38">
        <v>0</v>
      </c>
      <c r="J34" s="38">
        <v>0</v>
      </c>
      <c r="K34" s="38">
        <v>0</v>
      </c>
      <c r="L34" s="38">
        <v>1</v>
      </c>
      <c r="M34" s="38">
        <v>0</v>
      </c>
      <c r="N34" s="38">
        <v>0</v>
      </c>
      <c r="O34" s="38">
        <v>0</v>
      </c>
      <c r="P34" s="39">
        <f t="shared" si="0"/>
        <v>7.910622226425005</v>
      </c>
      <c r="Q34">
        <f t="shared" si="1"/>
        <v>7.9598667526453077</v>
      </c>
      <c r="R34">
        <f t="shared" si="2"/>
        <v>2863.6913477863677</v>
      </c>
      <c r="T34" s="26" t="s">
        <v>57</v>
      </c>
      <c r="U34" s="26">
        <v>131</v>
      </c>
      <c r="V34" s="26">
        <v>8.5806976350796393</v>
      </c>
      <c r="W34" s="26"/>
      <c r="X34" s="26"/>
      <c r="Y34" s="26"/>
    </row>
    <row r="35" spans="1:28" ht="16.5" thickBot="1">
      <c r="A35" s="19">
        <v>2016</v>
      </c>
      <c r="B35" s="19">
        <f t="shared" si="6"/>
        <v>9</v>
      </c>
      <c r="C35" s="20">
        <v>2608.0346470588238</v>
      </c>
      <c r="D35" s="37">
        <f t="shared" si="4"/>
        <v>33</v>
      </c>
      <c r="E35" s="38">
        <v>0</v>
      </c>
      <c r="F35" s="38">
        <v>0</v>
      </c>
      <c r="G35" s="38">
        <v>0</v>
      </c>
      <c r="H35" s="38">
        <v>0</v>
      </c>
      <c r="I35" s="38">
        <v>0</v>
      </c>
      <c r="J35" s="38">
        <v>0</v>
      </c>
      <c r="K35" s="38">
        <v>0</v>
      </c>
      <c r="L35" s="38">
        <v>0</v>
      </c>
      <c r="M35" s="38">
        <v>1</v>
      </c>
      <c r="N35" s="38">
        <v>0</v>
      </c>
      <c r="O35" s="38">
        <v>0</v>
      </c>
      <c r="P35" s="39">
        <f t="shared" si="0"/>
        <v>7.8663522078734927</v>
      </c>
      <c r="Q35">
        <f t="shared" si="1"/>
        <v>7.8715849062433936</v>
      </c>
      <c r="R35">
        <f t="shared" si="2"/>
        <v>2621.7174735361086</v>
      </c>
    </row>
    <row r="36" spans="1:28" ht="15.75">
      <c r="A36" s="19">
        <v>2016</v>
      </c>
      <c r="B36" s="19">
        <f t="shared" si="6"/>
        <v>10</v>
      </c>
      <c r="C36" s="20">
        <v>2434.8923964194369</v>
      </c>
      <c r="D36" s="37">
        <f t="shared" si="4"/>
        <v>34</v>
      </c>
      <c r="E36" s="38">
        <v>0</v>
      </c>
      <c r="F36" s="38">
        <v>0</v>
      </c>
      <c r="G36" s="38">
        <v>0</v>
      </c>
      <c r="H36" s="38">
        <v>0</v>
      </c>
      <c r="I36" s="38">
        <v>0</v>
      </c>
      <c r="J36" s="38">
        <v>0</v>
      </c>
      <c r="K36" s="38">
        <v>0</v>
      </c>
      <c r="L36" s="38">
        <v>0</v>
      </c>
      <c r="M36" s="38">
        <v>0</v>
      </c>
      <c r="N36" s="38">
        <v>1</v>
      </c>
      <c r="O36" s="38">
        <v>0</v>
      </c>
      <c r="P36" s="39">
        <f t="shared" si="0"/>
        <v>7.7976578441581053</v>
      </c>
      <c r="Q36">
        <f t="shared" si="1"/>
        <v>7.7903147030959961</v>
      </c>
      <c r="R36">
        <f t="shared" si="2"/>
        <v>2417.0781244852824</v>
      </c>
      <c r="T36" s="27"/>
      <c r="U36" s="27" t="s">
        <v>64</v>
      </c>
      <c r="V36" s="27" t="s">
        <v>52</v>
      </c>
      <c r="W36" s="27" t="s">
        <v>65</v>
      </c>
      <c r="X36" s="27" t="s">
        <v>66</v>
      </c>
      <c r="Y36" s="27" t="s">
        <v>67</v>
      </c>
      <c r="Z36" s="27" t="s">
        <v>68</v>
      </c>
      <c r="AA36" s="27" t="s">
        <v>69</v>
      </c>
      <c r="AB36" s="27" t="s">
        <v>70</v>
      </c>
    </row>
    <row r="37" spans="1:28" ht="15.75">
      <c r="A37" s="19">
        <v>2016</v>
      </c>
      <c r="B37" s="19">
        <f t="shared" si="6"/>
        <v>11</v>
      </c>
      <c r="C37" s="20">
        <v>2308.9707595907921</v>
      </c>
      <c r="D37" s="37">
        <f t="shared" si="4"/>
        <v>35</v>
      </c>
      <c r="E37" s="38">
        <v>0</v>
      </c>
      <c r="F37" s="38">
        <v>0</v>
      </c>
      <c r="G37" s="38">
        <v>0</v>
      </c>
      <c r="H37" s="38">
        <v>0</v>
      </c>
      <c r="I37" s="38">
        <v>0</v>
      </c>
      <c r="J37" s="38">
        <v>0</v>
      </c>
      <c r="K37" s="38">
        <v>0</v>
      </c>
      <c r="L37" s="38">
        <v>0</v>
      </c>
      <c r="M37" s="38">
        <v>0</v>
      </c>
      <c r="N37" s="38">
        <v>0</v>
      </c>
      <c r="O37" s="38">
        <v>1</v>
      </c>
      <c r="P37" s="39">
        <f t="shared" si="0"/>
        <v>7.7445571456063984</v>
      </c>
      <c r="Q37">
        <f t="shared" si="1"/>
        <v>7.7131770116510117</v>
      </c>
      <c r="R37">
        <f t="shared" si="2"/>
        <v>2237.6399857395413</v>
      </c>
      <c r="T37" s="25" t="s">
        <v>58</v>
      </c>
      <c r="U37" s="25">
        <v>7.5586789050325036</v>
      </c>
      <c r="V37" s="25">
        <v>1.2209409447303103E-2</v>
      </c>
      <c r="W37" s="25">
        <v>619.08636430422234</v>
      </c>
      <c r="X37" s="25">
        <v>1.3550190433950463E-210</v>
      </c>
      <c r="Y37" s="25">
        <v>7.5345030548942864</v>
      </c>
      <c r="Z37" s="25">
        <v>7.5828547551707208</v>
      </c>
      <c r="AA37" s="25">
        <v>7.5345030548942864</v>
      </c>
      <c r="AB37" s="25">
        <v>7.5828547551707208</v>
      </c>
    </row>
    <row r="38" spans="1:28" ht="15.75">
      <c r="A38" s="19">
        <v>2016</v>
      </c>
      <c r="B38" s="19">
        <f t="shared" si="6"/>
        <v>12</v>
      </c>
      <c r="C38" s="20">
        <v>2466.3728056265986</v>
      </c>
      <c r="D38" s="37">
        <f t="shared" si="4"/>
        <v>36</v>
      </c>
      <c r="E38" s="38">
        <v>0</v>
      </c>
      <c r="F38" s="38">
        <v>0</v>
      </c>
      <c r="G38" s="38">
        <v>0</v>
      </c>
      <c r="H38" s="38">
        <v>0</v>
      </c>
      <c r="I38" s="38">
        <v>0</v>
      </c>
      <c r="J38" s="38">
        <v>0</v>
      </c>
      <c r="K38" s="38">
        <v>0</v>
      </c>
      <c r="L38" s="38">
        <v>0</v>
      </c>
      <c r="M38" s="38">
        <v>0</v>
      </c>
      <c r="N38" s="38">
        <v>0</v>
      </c>
      <c r="O38" s="38">
        <v>0</v>
      </c>
      <c r="P38" s="39">
        <f t="shared" si="0"/>
        <v>7.8105038505731876</v>
      </c>
      <c r="Q38">
        <f t="shared" si="1"/>
        <v>7.786058914273446</v>
      </c>
      <c r="R38">
        <f t="shared" si="2"/>
        <v>2406.8134081450517</v>
      </c>
      <c r="T38" s="25" t="s">
        <v>71</v>
      </c>
      <c r="U38" s="25">
        <v>6.3161113678039662E-3</v>
      </c>
      <c r="V38" s="25">
        <v>8.1461258076959798E-5</v>
      </c>
      <c r="W38" s="25">
        <v>77.535156182302956</v>
      </c>
      <c r="X38" s="25">
        <v>1.0130550428783874E-103</v>
      </c>
      <c r="Y38" s="25">
        <v>6.1548099407497513E-3</v>
      </c>
      <c r="Z38" s="25">
        <v>6.4774127948581811E-3</v>
      </c>
      <c r="AA38" s="25">
        <v>6.1548099407497513E-3</v>
      </c>
      <c r="AB38" s="25">
        <v>6.4774127948581811E-3</v>
      </c>
    </row>
    <row r="39" spans="1:28" ht="15.75">
      <c r="A39" s="14">
        <v>2017</v>
      </c>
      <c r="B39" s="14">
        <v>1</v>
      </c>
      <c r="C39" s="17">
        <v>2505.7233171355501</v>
      </c>
      <c r="D39" s="35">
        <f t="shared" si="4"/>
        <v>37</v>
      </c>
      <c r="E39" s="36">
        <v>1</v>
      </c>
      <c r="F39" s="36">
        <v>0</v>
      </c>
      <c r="G39" s="36">
        <v>0</v>
      </c>
      <c r="H39" s="36">
        <v>0</v>
      </c>
      <c r="I39" s="36">
        <v>0</v>
      </c>
      <c r="J39" s="36">
        <v>0</v>
      </c>
      <c r="K39" s="36">
        <v>0</v>
      </c>
      <c r="L39" s="36">
        <v>0</v>
      </c>
      <c r="M39" s="36">
        <v>0</v>
      </c>
      <c r="N39" s="36">
        <v>0</v>
      </c>
      <c r="O39" s="36">
        <v>0</v>
      </c>
      <c r="P39">
        <f t="shared" si="0"/>
        <v>7.8263327211944018</v>
      </c>
      <c r="Q39">
        <f t="shared" si="1"/>
        <v>7.8075288303852135</v>
      </c>
      <c r="R39">
        <f t="shared" si="2"/>
        <v>2459.046200541633</v>
      </c>
      <c r="T39" s="25" t="s">
        <v>72</v>
      </c>
      <c r="U39" s="25">
        <v>1.5153804743963216E-2</v>
      </c>
      <c r="V39" s="25">
        <v>1.5170396042846429E-2</v>
      </c>
      <c r="W39" s="25">
        <v>0.99890633712947552</v>
      </c>
      <c r="X39" s="25">
        <v>0.31986693849896208</v>
      </c>
      <c r="Y39" s="25">
        <v>-1.4885094586279889E-2</v>
      </c>
      <c r="Z39" s="25">
        <v>4.5192704074206322E-2</v>
      </c>
      <c r="AA39" s="25">
        <v>-1.4885094586279889E-2</v>
      </c>
      <c r="AB39" s="25">
        <v>4.5192704074206322E-2</v>
      </c>
    </row>
    <row r="40" spans="1:28" ht="15.75">
      <c r="A40" s="14">
        <v>2017</v>
      </c>
      <c r="B40" s="14">
        <v>2</v>
      </c>
      <c r="C40" s="17">
        <v>2576.5542378516625</v>
      </c>
      <c r="D40" s="35">
        <f t="shared" si="4"/>
        <v>38</v>
      </c>
      <c r="E40" s="36">
        <v>0</v>
      </c>
      <c r="F40" s="36">
        <v>1</v>
      </c>
      <c r="G40" s="36">
        <v>0</v>
      </c>
      <c r="H40" s="36">
        <v>0</v>
      </c>
      <c r="I40" s="36">
        <v>0</v>
      </c>
      <c r="J40" s="36">
        <v>0</v>
      </c>
      <c r="K40" s="36">
        <v>0</v>
      </c>
      <c r="L40" s="36">
        <v>0</v>
      </c>
      <c r="M40" s="36">
        <v>0</v>
      </c>
      <c r="N40" s="36">
        <v>0</v>
      </c>
      <c r="O40" s="36">
        <v>0</v>
      </c>
      <c r="P40">
        <f t="shared" si="0"/>
        <v>7.8542082185273667</v>
      </c>
      <c r="Q40">
        <f t="shared" si="1"/>
        <v>7.7992892397848612</v>
      </c>
      <c r="R40">
        <f t="shared" si="2"/>
        <v>2438.8679111635415</v>
      </c>
      <c r="T40" s="25" t="s">
        <v>75</v>
      </c>
      <c r="U40" s="25">
        <v>5.9810277580659929E-4</v>
      </c>
      <c r="V40" s="25">
        <v>1.5165802366801874E-2</v>
      </c>
      <c r="W40" s="25">
        <v>3.9437595277903234E-2</v>
      </c>
      <c r="X40" s="25">
        <v>0.96860759397461471</v>
      </c>
      <c r="Y40" s="25">
        <v>-2.94317006170682E-2</v>
      </c>
      <c r="Z40" s="25">
        <v>3.0627906168681399E-2</v>
      </c>
      <c r="AA40" s="25">
        <v>-2.94317006170682E-2</v>
      </c>
      <c r="AB40" s="25">
        <v>3.0627906168681399E-2</v>
      </c>
    </row>
    <row r="41" spans="1:28" ht="15.75">
      <c r="A41" s="14">
        <v>2017</v>
      </c>
      <c r="B41" s="14">
        <f>B40+1</f>
        <v>3</v>
      </c>
      <c r="C41" s="17">
        <v>2678.8655677749362</v>
      </c>
      <c r="D41" s="35">
        <f t="shared" si="4"/>
        <v>39</v>
      </c>
      <c r="E41" s="36">
        <v>0</v>
      </c>
      <c r="F41" s="36">
        <v>0</v>
      </c>
      <c r="G41" s="36">
        <v>1</v>
      </c>
      <c r="H41" s="36">
        <v>0</v>
      </c>
      <c r="I41" s="36">
        <v>0</v>
      </c>
      <c r="J41" s="36">
        <v>0</v>
      </c>
      <c r="K41" s="36">
        <v>0</v>
      </c>
      <c r="L41" s="36">
        <v>0</v>
      </c>
      <c r="M41" s="36">
        <v>0</v>
      </c>
      <c r="N41" s="36">
        <v>0</v>
      </c>
      <c r="O41" s="36">
        <v>0</v>
      </c>
      <c r="P41">
        <f t="shared" si="0"/>
        <v>7.8931486882836603</v>
      </c>
      <c r="Q41">
        <f t="shared" si="1"/>
        <v>7.8883541100010053</v>
      </c>
      <c r="R41">
        <f t="shared" si="2"/>
        <v>2666.0522788060011</v>
      </c>
      <c r="T41" s="25" t="s">
        <v>76</v>
      </c>
      <c r="U41" s="25">
        <v>8.3346861624146937E-2</v>
      </c>
      <c r="V41" s="25">
        <v>1.5161644984437247E-2</v>
      </c>
      <c r="W41" s="25">
        <v>5.4972175980705771</v>
      </c>
      <c r="X41" s="25">
        <v>2.2351807165375538E-7</v>
      </c>
      <c r="Y41" s="25">
        <v>5.3325290263578719E-2</v>
      </c>
      <c r="Z41" s="25">
        <v>0.11336843298471516</v>
      </c>
      <c r="AA41" s="25">
        <v>5.3325290263578719E-2</v>
      </c>
      <c r="AB41" s="25">
        <v>0.11336843298471516</v>
      </c>
    </row>
    <row r="42" spans="1:28" ht="15.75">
      <c r="A42" s="14">
        <v>2017</v>
      </c>
      <c r="B42" s="14">
        <f t="shared" ref="B42:B50" si="7">B41+1</f>
        <v>4</v>
      </c>
      <c r="C42" s="17">
        <v>2584.4243401534527</v>
      </c>
      <c r="D42" s="35">
        <f t="shared" si="4"/>
        <v>40</v>
      </c>
      <c r="E42" s="36">
        <v>0</v>
      </c>
      <c r="F42" s="36">
        <v>0</v>
      </c>
      <c r="G42" s="36">
        <v>0</v>
      </c>
      <c r="H42" s="36">
        <v>1</v>
      </c>
      <c r="I42" s="36">
        <v>0</v>
      </c>
      <c r="J42" s="36">
        <v>0</v>
      </c>
      <c r="K42" s="36">
        <v>0</v>
      </c>
      <c r="L42" s="36">
        <v>0</v>
      </c>
      <c r="M42" s="36">
        <v>0</v>
      </c>
      <c r="N42" s="36">
        <v>0</v>
      </c>
      <c r="O42" s="36">
        <v>0</v>
      </c>
      <c r="P42">
        <f t="shared" si="0"/>
        <v>7.8572580697457788</v>
      </c>
      <c r="Q42">
        <f t="shared" si="1"/>
        <v>7.8697520187457304</v>
      </c>
      <c r="R42">
        <f t="shared" si="2"/>
        <v>2616.9165614663598</v>
      </c>
      <c r="T42" s="25" t="s">
        <v>77</v>
      </c>
      <c r="U42" s="25">
        <v>5.8428659001067716E-2</v>
      </c>
      <c r="V42" s="25">
        <v>1.5157924254740938E-2</v>
      </c>
      <c r="W42" s="25">
        <v>3.8546609693469742</v>
      </c>
      <c r="X42" s="25">
        <v>1.8840736403941444E-4</v>
      </c>
      <c r="Y42" s="25">
        <v>2.8414455056911491E-2</v>
      </c>
      <c r="Z42" s="25">
        <v>8.8442862945223938E-2</v>
      </c>
      <c r="AA42" s="25">
        <v>2.8414455056911491E-2</v>
      </c>
      <c r="AB42" s="25">
        <v>8.8442862945223938E-2</v>
      </c>
    </row>
    <row r="43" spans="1:28" ht="15.75">
      <c r="A43" s="14">
        <v>2017</v>
      </c>
      <c r="B43" s="14">
        <f t="shared" si="7"/>
        <v>5</v>
      </c>
      <c r="C43" s="17">
        <v>2600.1645447570336</v>
      </c>
      <c r="D43" s="35">
        <f t="shared" si="4"/>
        <v>41</v>
      </c>
      <c r="E43" s="36">
        <v>0</v>
      </c>
      <c r="F43" s="36">
        <v>0</v>
      </c>
      <c r="G43" s="36">
        <v>0</v>
      </c>
      <c r="H43" s="36">
        <v>0</v>
      </c>
      <c r="I43" s="36">
        <v>1</v>
      </c>
      <c r="J43" s="36">
        <v>0</v>
      </c>
      <c r="K43" s="36">
        <v>0</v>
      </c>
      <c r="L43" s="36">
        <v>0</v>
      </c>
      <c r="M43" s="36">
        <v>0</v>
      </c>
      <c r="N43" s="36">
        <v>0</v>
      </c>
      <c r="O43" s="36">
        <v>0</v>
      </c>
      <c r="P43">
        <f t="shared" si="0"/>
        <v>7.8633300084520839</v>
      </c>
      <c r="Q43">
        <f t="shared" si="1"/>
        <v>7.8763174849116684</v>
      </c>
      <c r="R43">
        <f t="shared" si="2"/>
        <v>2634.1543637936525</v>
      </c>
      <c r="T43" s="25" t="s">
        <v>78</v>
      </c>
      <c r="U43" s="25">
        <v>5.8678013799202601E-2</v>
      </c>
      <c r="V43" s="25">
        <v>1.5154640499330605E-2</v>
      </c>
      <c r="W43" s="25">
        <v>3.8719502321282029</v>
      </c>
      <c r="X43" s="25">
        <v>1.7692693109834081E-4</v>
      </c>
      <c r="Y43" s="25">
        <v>2.8670312018728692E-2</v>
      </c>
      <c r="Z43" s="25">
        <v>8.8685715579676513E-2</v>
      </c>
      <c r="AA43" s="25">
        <v>2.8670312018728692E-2</v>
      </c>
      <c r="AB43" s="25">
        <v>8.8685715579676513E-2</v>
      </c>
    </row>
    <row r="44" spans="1:28" ht="15.75">
      <c r="A44" s="14">
        <v>2017</v>
      </c>
      <c r="B44" s="14">
        <f t="shared" si="7"/>
        <v>6</v>
      </c>
      <c r="C44" s="17">
        <v>2875.6181253196933</v>
      </c>
      <c r="D44" s="35">
        <f t="shared" si="4"/>
        <v>42</v>
      </c>
      <c r="E44" s="36">
        <v>0</v>
      </c>
      <c r="F44" s="36">
        <v>0</v>
      </c>
      <c r="G44" s="36">
        <v>0</v>
      </c>
      <c r="H44" s="36">
        <v>0</v>
      </c>
      <c r="I44" s="36">
        <v>0</v>
      </c>
      <c r="J44" s="36">
        <v>1</v>
      </c>
      <c r="K44" s="36">
        <v>0</v>
      </c>
      <c r="L44" s="36">
        <v>0</v>
      </c>
      <c r="M44" s="36">
        <v>0</v>
      </c>
      <c r="N44" s="36">
        <v>0</v>
      </c>
      <c r="O44" s="36">
        <v>0</v>
      </c>
      <c r="P44">
        <f t="shared" si="0"/>
        <v>7.9640229302334369</v>
      </c>
      <c r="Q44">
        <f t="shared" si="1"/>
        <v>7.9606534120869785</v>
      </c>
      <c r="R44">
        <f t="shared" si="2"/>
        <v>2865.944983928991</v>
      </c>
      <c r="T44" s="25" t="s">
        <v>79</v>
      </c>
      <c r="U44" s="25">
        <v>0.13669782960670829</v>
      </c>
      <c r="V44" s="25">
        <v>1.5151794002314527E-2</v>
      </c>
      <c r="W44" s="25">
        <v>9.0218907137878777</v>
      </c>
      <c r="X44" s="25">
        <v>3.8604408772535854E-15</v>
      </c>
      <c r="Y44" s="25">
        <v>0.10669576417462424</v>
      </c>
      <c r="Z44" s="25">
        <v>0.16669989503879232</v>
      </c>
      <c r="AA44" s="25">
        <v>0.10669576417462424</v>
      </c>
      <c r="AB44" s="25">
        <v>0.16669989503879232</v>
      </c>
    </row>
    <row r="45" spans="1:28" ht="15.75">
      <c r="A45" s="14">
        <v>2017</v>
      </c>
      <c r="B45" s="14">
        <f t="shared" si="7"/>
        <v>7</v>
      </c>
      <c r="C45" s="17">
        <v>2970.0593529411763</v>
      </c>
      <c r="D45" s="35">
        <f t="shared" si="4"/>
        <v>43</v>
      </c>
      <c r="E45" s="36">
        <v>0</v>
      </c>
      <c r="F45" s="36">
        <v>0</v>
      </c>
      <c r="G45" s="36">
        <v>0</v>
      </c>
      <c r="H45" s="36">
        <v>0</v>
      </c>
      <c r="I45" s="36">
        <v>0</v>
      </c>
      <c r="J45" s="36">
        <v>0</v>
      </c>
      <c r="K45" s="36">
        <v>1</v>
      </c>
      <c r="L45" s="36">
        <v>0</v>
      </c>
      <c r="M45" s="36">
        <v>0</v>
      </c>
      <c r="N45" s="36">
        <v>0</v>
      </c>
      <c r="O45" s="36">
        <v>0</v>
      </c>
      <c r="P45">
        <f t="shared" si="0"/>
        <v>7.9963372157523427</v>
      </c>
      <c r="Q45">
        <f t="shared" si="1"/>
        <v>8.0335879412570943</v>
      </c>
      <c r="R45">
        <f t="shared" si="2"/>
        <v>3082.7826973811748</v>
      </c>
      <c r="T45" s="25" t="s">
        <v>80</v>
      </c>
      <c r="U45" s="25">
        <v>0.20331624740901941</v>
      </c>
      <c r="V45" s="25">
        <v>1.5149385010168964E-2</v>
      </c>
      <c r="W45" s="25">
        <v>13.420759144516044</v>
      </c>
      <c r="X45" s="25">
        <v>1.4242146285306742E-25</v>
      </c>
      <c r="Y45" s="25">
        <v>0.17331895202198519</v>
      </c>
      <c r="Z45" s="25">
        <v>0.23331354279605362</v>
      </c>
      <c r="AA45" s="25">
        <v>0.17331895202198519</v>
      </c>
      <c r="AB45" s="25">
        <v>0.23331354279605362</v>
      </c>
    </row>
    <row r="46" spans="1:28" ht="15.75">
      <c r="A46" s="14">
        <v>2017</v>
      </c>
      <c r="B46" s="14">
        <f t="shared" si="7"/>
        <v>8</v>
      </c>
      <c r="C46" s="17">
        <v>3064.5005805626593</v>
      </c>
      <c r="D46" s="35">
        <f t="shared" si="4"/>
        <v>44</v>
      </c>
      <c r="E46" s="36">
        <v>0</v>
      </c>
      <c r="F46" s="36">
        <v>0</v>
      </c>
      <c r="G46" s="36">
        <v>0</v>
      </c>
      <c r="H46" s="36">
        <v>0</v>
      </c>
      <c r="I46" s="36">
        <v>0</v>
      </c>
      <c r="J46" s="36">
        <v>0</v>
      </c>
      <c r="K46" s="36">
        <v>0</v>
      </c>
      <c r="L46" s="36">
        <v>1</v>
      </c>
      <c r="M46" s="36">
        <v>0</v>
      </c>
      <c r="N46" s="36">
        <v>0</v>
      </c>
      <c r="O46" s="36">
        <v>0</v>
      </c>
      <c r="P46">
        <f t="shared" si="0"/>
        <v>8.0276398923735286</v>
      </c>
      <c r="Q46">
        <f t="shared" si="1"/>
        <v>8.035660089058954</v>
      </c>
      <c r="R46">
        <f t="shared" si="2"/>
        <v>3089.1773017657797</v>
      </c>
      <c r="T46" s="25" t="s">
        <v>81</v>
      </c>
      <c r="U46" s="25">
        <v>0.19907228384307676</v>
      </c>
      <c r="V46" s="25">
        <v>1.5147413731631705E-2</v>
      </c>
      <c r="W46" s="25">
        <v>13.142328279273347</v>
      </c>
      <c r="X46" s="25">
        <v>6.3695849871049302E-25</v>
      </c>
      <c r="Y46" s="25">
        <v>0.16907889178443064</v>
      </c>
      <c r="Z46" s="25">
        <v>0.22906567590172289</v>
      </c>
      <c r="AA46" s="25">
        <v>0.16907889178443064</v>
      </c>
      <c r="AB46" s="25">
        <v>0.22906567590172289</v>
      </c>
    </row>
    <row r="47" spans="1:28" ht="15.75">
      <c r="A47" s="14">
        <v>2017</v>
      </c>
      <c r="B47" s="14">
        <f t="shared" si="7"/>
        <v>9</v>
      </c>
      <c r="C47" s="17">
        <v>2804.7872046035804</v>
      </c>
      <c r="D47" s="35">
        <f t="shared" si="4"/>
        <v>45</v>
      </c>
      <c r="E47" s="36">
        <v>0</v>
      </c>
      <c r="F47" s="36">
        <v>0</v>
      </c>
      <c r="G47" s="36">
        <v>0</v>
      </c>
      <c r="H47" s="36">
        <v>0</v>
      </c>
      <c r="I47" s="36">
        <v>0</v>
      </c>
      <c r="J47" s="36">
        <v>0</v>
      </c>
      <c r="K47" s="36">
        <v>0</v>
      </c>
      <c r="L47" s="36">
        <v>0</v>
      </c>
      <c r="M47" s="36">
        <v>1</v>
      </c>
      <c r="N47" s="36">
        <v>0</v>
      </c>
      <c r="O47" s="36">
        <v>0</v>
      </c>
      <c r="P47">
        <f t="shared" si="0"/>
        <v>7.9390829521926385</v>
      </c>
      <c r="Q47">
        <f t="shared" si="1"/>
        <v>7.9473782426570416</v>
      </c>
      <c r="R47">
        <f t="shared" si="2"/>
        <v>2828.1504978359389</v>
      </c>
      <c r="T47" s="25" t="s">
        <v>82</v>
      </c>
      <c r="U47" s="25">
        <v>0.10447432607335908</v>
      </c>
      <c r="V47" s="25">
        <v>1.5145880337611696E-2</v>
      </c>
      <c r="W47" s="25">
        <v>6.897870823257362</v>
      </c>
      <c r="X47" s="25">
        <v>2.72381641143685E-10</v>
      </c>
      <c r="Y47" s="25">
        <v>7.4483970288022519E-2</v>
      </c>
      <c r="Z47" s="25">
        <v>0.13446468185869564</v>
      </c>
      <c r="AA47" s="25">
        <v>7.4483970288022519E-2</v>
      </c>
      <c r="AB47" s="25">
        <v>0.13446468185869564</v>
      </c>
    </row>
    <row r="48" spans="1:28" ht="15.75">
      <c r="A48" s="14">
        <v>2017</v>
      </c>
      <c r="B48" s="14">
        <f t="shared" si="7"/>
        <v>10</v>
      </c>
      <c r="C48" s="17">
        <v>2663.1253631713557</v>
      </c>
      <c r="D48" s="35">
        <f t="shared" si="4"/>
        <v>46</v>
      </c>
      <c r="E48" s="36">
        <v>0</v>
      </c>
      <c r="F48" s="36">
        <v>0</v>
      </c>
      <c r="G48" s="36">
        <v>0</v>
      </c>
      <c r="H48" s="36">
        <v>0</v>
      </c>
      <c r="I48" s="36">
        <v>0</v>
      </c>
      <c r="J48" s="36">
        <v>0</v>
      </c>
      <c r="K48" s="36">
        <v>0</v>
      </c>
      <c r="L48" s="36">
        <v>0</v>
      </c>
      <c r="M48" s="36">
        <v>0</v>
      </c>
      <c r="N48" s="36">
        <v>1</v>
      </c>
      <c r="O48" s="36">
        <v>0</v>
      </c>
      <c r="P48">
        <f t="shared" si="0"/>
        <v>7.8872556606245423</v>
      </c>
      <c r="Q48">
        <f t="shared" si="1"/>
        <v>7.8661080395096432</v>
      </c>
      <c r="R48">
        <f t="shared" si="2"/>
        <v>2607.3979252430131</v>
      </c>
      <c r="T48" s="25" t="s">
        <v>83</v>
      </c>
      <c r="U48" s="25">
        <v>1.6888011558157279E-2</v>
      </c>
      <c r="V48" s="25">
        <v>1.5144784961115001E-2</v>
      </c>
      <c r="W48" s="25">
        <v>1.1151040837831703</v>
      </c>
      <c r="X48" s="25">
        <v>0.26705272131938429</v>
      </c>
      <c r="Y48" s="25">
        <v>-1.3100175272313497E-2</v>
      </c>
      <c r="Z48" s="25">
        <v>4.6876198388628054E-2</v>
      </c>
      <c r="AA48" s="25">
        <v>-1.3100175272313497E-2</v>
      </c>
      <c r="AB48" s="25">
        <v>4.6876198388628054E-2</v>
      </c>
    </row>
    <row r="49" spans="1:28" ht="16.5" thickBot="1">
      <c r="A49" s="14">
        <v>2017</v>
      </c>
      <c r="B49" s="14">
        <f t="shared" si="7"/>
        <v>11</v>
      </c>
      <c r="C49" s="17">
        <v>2513.5934194373403</v>
      </c>
      <c r="D49" s="35">
        <f t="shared" si="4"/>
        <v>47</v>
      </c>
      <c r="E49" s="36">
        <v>0</v>
      </c>
      <c r="F49" s="36">
        <v>0</v>
      </c>
      <c r="G49" s="36">
        <v>0</v>
      </c>
      <c r="H49" s="36">
        <v>0</v>
      </c>
      <c r="I49" s="36">
        <v>0</v>
      </c>
      <c r="J49" s="36">
        <v>0</v>
      </c>
      <c r="K49" s="36">
        <v>0</v>
      </c>
      <c r="L49" s="36">
        <v>0</v>
      </c>
      <c r="M49" s="36">
        <v>0</v>
      </c>
      <c r="N49" s="36">
        <v>0</v>
      </c>
      <c r="O49" s="36">
        <v>1</v>
      </c>
      <c r="P49">
        <f t="shared" si="0"/>
        <v>7.8294686495146948</v>
      </c>
      <c r="Q49">
        <f t="shared" si="1"/>
        <v>7.7889703480646588</v>
      </c>
      <c r="R49">
        <f t="shared" si="2"/>
        <v>2413.8308965501587</v>
      </c>
      <c r="T49" s="26" t="s">
        <v>84</v>
      </c>
      <c r="U49" s="26">
        <v>-6.6565791254630746E-2</v>
      </c>
      <c r="V49" s="26">
        <v>1.5144127697187199E-2</v>
      </c>
      <c r="W49" s="26">
        <v>-4.3954853383199071</v>
      </c>
      <c r="X49" s="26">
        <v>2.4164077482783913E-5</v>
      </c>
      <c r="Y49" s="26">
        <v>-9.6552676636879275E-2</v>
      </c>
      <c r="Z49" s="26">
        <v>-3.657890587238221E-2</v>
      </c>
      <c r="AA49" s="26">
        <v>-9.6552676636879275E-2</v>
      </c>
      <c r="AB49" s="26">
        <v>-3.657890587238221E-2</v>
      </c>
    </row>
    <row r="50" spans="1:28" ht="15.75">
      <c r="A50" s="14">
        <v>2017</v>
      </c>
      <c r="B50" s="14">
        <f t="shared" si="7"/>
        <v>12</v>
      </c>
      <c r="C50" s="17">
        <v>2686.7356700767264</v>
      </c>
      <c r="D50" s="35">
        <f t="shared" si="4"/>
        <v>48</v>
      </c>
      <c r="E50" s="36">
        <v>0</v>
      </c>
      <c r="F50" s="36">
        <v>0</v>
      </c>
      <c r="G50" s="36">
        <v>0</v>
      </c>
      <c r="H50" s="36">
        <v>0</v>
      </c>
      <c r="I50" s="36">
        <v>0</v>
      </c>
      <c r="J50" s="36">
        <v>0</v>
      </c>
      <c r="K50" s="36">
        <v>0</v>
      </c>
      <c r="L50" s="36">
        <v>0</v>
      </c>
      <c r="M50" s="36">
        <v>0</v>
      </c>
      <c r="N50" s="36">
        <v>0</v>
      </c>
      <c r="O50" s="36">
        <v>0</v>
      </c>
      <c r="P50">
        <f t="shared" si="0"/>
        <v>7.896082230154132</v>
      </c>
      <c r="Q50">
        <f t="shared" si="1"/>
        <v>7.861852250687094</v>
      </c>
      <c r="R50">
        <f t="shared" si="2"/>
        <v>2596.3249690908738</v>
      </c>
    </row>
    <row r="51" spans="1:28" ht="15.75">
      <c r="A51" s="19">
        <v>2018</v>
      </c>
      <c r="B51" s="19">
        <v>1</v>
      </c>
      <c r="C51" s="20">
        <v>2702.4758746803068</v>
      </c>
      <c r="D51" s="37">
        <f t="shared" si="4"/>
        <v>49</v>
      </c>
      <c r="E51" s="38">
        <v>1</v>
      </c>
      <c r="F51" s="38">
        <v>0</v>
      </c>
      <c r="G51" s="38">
        <v>0</v>
      </c>
      <c r="H51" s="38">
        <v>0</v>
      </c>
      <c r="I51" s="38">
        <v>0</v>
      </c>
      <c r="J51" s="38">
        <v>0</v>
      </c>
      <c r="K51" s="38">
        <v>0</v>
      </c>
      <c r="L51" s="38">
        <v>0</v>
      </c>
      <c r="M51" s="38">
        <v>0</v>
      </c>
      <c r="N51" s="38">
        <v>0</v>
      </c>
      <c r="O51" s="38">
        <v>0</v>
      </c>
      <c r="P51" s="39">
        <f t="shared" si="0"/>
        <v>7.901923622435703</v>
      </c>
      <c r="Q51">
        <f t="shared" si="1"/>
        <v>7.8833221667988616</v>
      </c>
      <c r="R51">
        <f t="shared" si="2"/>
        <v>2652.6705514470495</v>
      </c>
    </row>
    <row r="52" spans="1:28" ht="15.75">
      <c r="A52" s="19">
        <v>2018</v>
      </c>
      <c r="B52" s="19">
        <v>2</v>
      </c>
      <c r="C52" s="20">
        <v>2702.4758746803068</v>
      </c>
      <c r="D52" s="37">
        <f t="shared" si="4"/>
        <v>50</v>
      </c>
      <c r="E52" s="38">
        <v>0</v>
      </c>
      <c r="F52" s="38">
        <v>1</v>
      </c>
      <c r="G52" s="38">
        <v>0</v>
      </c>
      <c r="H52" s="38">
        <v>0</v>
      </c>
      <c r="I52" s="38">
        <v>0</v>
      </c>
      <c r="J52" s="38">
        <v>0</v>
      </c>
      <c r="K52" s="38">
        <v>0</v>
      </c>
      <c r="L52" s="38">
        <v>0</v>
      </c>
      <c r="M52" s="38">
        <v>0</v>
      </c>
      <c r="N52" s="38">
        <v>0</v>
      </c>
      <c r="O52" s="38">
        <v>0</v>
      </c>
      <c r="P52" s="39">
        <f t="shared" si="0"/>
        <v>7.901923622435703</v>
      </c>
      <c r="Q52">
        <f t="shared" si="1"/>
        <v>7.8750825761985084</v>
      </c>
      <c r="R52">
        <f t="shared" si="2"/>
        <v>2630.9034313335451</v>
      </c>
    </row>
    <row r="53" spans="1:28" ht="15.75">
      <c r="A53" s="19">
        <v>2018</v>
      </c>
      <c r="B53" s="19">
        <f>B52+1</f>
        <v>3</v>
      </c>
      <c r="C53" s="20">
        <v>3017.2799667519184</v>
      </c>
      <c r="D53" s="37">
        <f t="shared" si="4"/>
        <v>51</v>
      </c>
      <c r="E53" s="38">
        <v>0</v>
      </c>
      <c r="F53" s="38">
        <v>0</v>
      </c>
      <c r="G53" s="38">
        <v>1</v>
      </c>
      <c r="H53" s="38">
        <v>0</v>
      </c>
      <c r="I53" s="38">
        <v>0</v>
      </c>
      <c r="J53" s="38">
        <v>0</v>
      </c>
      <c r="K53" s="38">
        <v>0</v>
      </c>
      <c r="L53" s="38">
        <v>0</v>
      </c>
      <c r="M53" s="38">
        <v>0</v>
      </c>
      <c r="N53" s="38">
        <v>0</v>
      </c>
      <c r="O53" s="38">
        <v>0</v>
      </c>
      <c r="P53" s="39">
        <f t="shared" si="0"/>
        <v>8.0121110312580885</v>
      </c>
      <c r="Q53">
        <f t="shared" si="1"/>
        <v>7.9641474464146524</v>
      </c>
      <c r="R53">
        <f t="shared" si="2"/>
        <v>2875.9762086004112</v>
      </c>
    </row>
    <row r="54" spans="1:28" ht="15.75">
      <c r="A54" s="19">
        <v>2018</v>
      </c>
      <c r="B54" s="19">
        <f t="shared" ref="B54:B62" si="8">B53+1</f>
        <v>4</v>
      </c>
      <c r="C54" s="20">
        <v>3009.4098644501273</v>
      </c>
      <c r="D54" s="37">
        <f t="shared" si="4"/>
        <v>52</v>
      </c>
      <c r="E54" s="38">
        <v>0</v>
      </c>
      <c r="F54" s="38">
        <v>0</v>
      </c>
      <c r="G54" s="38">
        <v>0</v>
      </c>
      <c r="H54" s="38">
        <v>1</v>
      </c>
      <c r="I54" s="38">
        <v>0</v>
      </c>
      <c r="J54" s="38">
        <v>0</v>
      </c>
      <c r="K54" s="38">
        <v>0</v>
      </c>
      <c r="L54" s="38">
        <v>0</v>
      </c>
      <c r="M54" s="38">
        <v>0</v>
      </c>
      <c r="N54" s="38">
        <v>0</v>
      </c>
      <c r="O54" s="38">
        <v>0</v>
      </c>
      <c r="P54" s="39">
        <f t="shared" si="0"/>
        <v>8.0094992801987601</v>
      </c>
      <c r="Q54">
        <f t="shared" si="1"/>
        <v>7.9455453551593775</v>
      </c>
      <c r="R54">
        <f t="shared" si="2"/>
        <v>2822.9715637985428</v>
      </c>
    </row>
    <row r="55" spans="1:28" ht="15.75">
      <c r="A55" s="19">
        <v>2018</v>
      </c>
      <c r="B55" s="19">
        <f t="shared" si="8"/>
        <v>5</v>
      </c>
      <c r="C55" s="20">
        <v>2962.1892506393865</v>
      </c>
      <c r="D55" s="37">
        <f t="shared" si="4"/>
        <v>53</v>
      </c>
      <c r="E55" s="38">
        <v>0</v>
      </c>
      <c r="F55" s="38">
        <v>0</v>
      </c>
      <c r="G55" s="38">
        <v>0</v>
      </c>
      <c r="H55" s="38">
        <v>0</v>
      </c>
      <c r="I55" s="38">
        <v>1</v>
      </c>
      <c r="J55" s="38">
        <v>0</v>
      </c>
      <c r="K55" s="38">
        <v>0</v>
      </c>
      <c r="L55" s="38">
        <v>0</v>
      </c>
      <c r="M55" s="38">
        <v>0</v>
      </c>
      <c r="N55" s="38">
        <v>0</v>
      </c>
      <c r="O55" s="38">
        <v>0</v>
      </c>
      <c r="P55" s="39">
        <f t="shared" si="0"/>
        <v>7.9936838856426533</v>
      </c>
      <c r="Q55">
        <f t="shared" si="1"/>
        <v>7.9521108213253164</v>
      </c>
      <c r="R55">
        <f t="shared" si="2"/>
        <v>2841.5666640431864</v>
      </c>
      <c r="T55" t="s">
        <v>34</v>
      </c>
    </row>
    <row r="56" spans="1:28" ht="15.75">
      <c r="A56" s="19">
        <v>2018</v>
      </c>
      <c r="B56" s="19">
        <f t="shared" si="8"/>
        <v>6</v>
      </c>
      <c r="C56" s="20">
        <v>3072.3706828644504</v>
      </c>
      <c r="D56" s="37">
        <f t="shared" si="4"/>
        <v>54</v>
      </c>
      <c r="E56" s="38">
        <v>0</v>
      </c>
      <c r="F56" s="38">
        <v>0</v>
      </c>
      <c r="G56" s="38">
        <v>0</v>
      </c>
      <c r="H56" s="38">
        <v>0</v>
      </c>
      <c r="I56" s="38">
        <v>0</v>
      </c>
      <c r="J56" s="38">
        <v>1</v>
      </c>
      <c r="K56" s="38">
        <v>0</v>
      </c>
      <c r="L56" s="38">
        <v>0</v>
      </c>
      <c r="M56" s="38">
        <v>0</v>
      </c>
      <c r="N56" s="38">
        <v>0</v>
      </c>
      <c r="O56" s="38">
        <v>0</v>
      </c>
      <c r="P56" s="39">
        <f t="shared" si="0"/>
        <v>8.0302047519830655</v>
      </c>
      <c r="Q56">
        <f t="shared" si="1"/>
        <v>8.0364467485006266</v>
      </c>
      <c r="R56">
        <f t="shared" si="2"/>
        <v>3091.6083883504525</v>
      </c>
    </row>
    <row r="57" spans="1:28" ht="15.75">
      <c r="A57" s="19">
        <v>2018</v>
      </c>
      <c r="B57" s="19">
        <f t="shared" si="8"/>
        <v>7</v>
      </c>
      <c r="C57" s="20">
        <v>3237.6428312020462</v>
      </c>
      <c r="D57" s="37">
        <f t="shared" si="4"/>
        <v>55</v>
      </c>
      <c r="E57" s="38">
        <v>0</v>
      </c>
      <c r="F57" s="38">
        <v>0</v>
      </c>
      <c r="G57" s="38">
        <v>0</v>
      </c>
      <c r="H57" s="38">
        <v>0</v>
      </c>
      <c r="I57" s="38">
        <v>0</v>
      </c>
      <c r="J57" s="38">
        <v>0</v>
      </c>
      <c r="K57" s="38">
        <v>1</v>
      </c>
      <c r="L57" s="38">
        <v>0</v>
      </c>
      <c r="M57" s="38">
        <v>0</v>
      </c>
      <c r="N57" s="38">
        <v>0</v>
      </c>
      <c r="O57" s="38">
        <v>0</v>
      </c>
      <c r="P57" s="39">
        <f t="shared" si="0"/>
        <v>8.0826008227804405</v>
      </c>
      <c r="Q57">
        <f t="shared" si="1"/>
        <v>8.1093812776707406</v>
      </c>
      <c r="R57">
        <f t="shared" si="2"/>
        <v>3325.5198198603657</v>
      </c>
    </row>
    <row r="58" spans="1:28" ht="15.75">
      <c r="A58" s="19">
        <v>2018</v>
      </c>
      <c r="B58" s="19">
        <f t="shared" si="8"/>
        <v>8</v>
      </c>
      <c r="C58" s="20">
        <v>3300.6036496163683</v>
      </c>
      <c r="D58" s="37">
        <f t="shared" si="4"/>
        <v>56</v>
      </c>
      <c r="E58" s="38">
        <v>0</v>
      </c>
      <c r="F58" s="38">
        <v>0</v>
      </c>
      <c r="G58" s="38">
        <v>0</v>
      </c>
      <c r="H58" s="38">
        <v>0</v>
      </c>
      <c r="I58" s="38">
        <v>0</v>
      </c>
      <c r="J58" s="38">
        <v>0</v>
      </c>
      <c r="K58" s="38">
        <v>0</v>
      </c>
      <c r="L58" s="38">
        <v>1</v>
      </c>
      <c r="M58" s="38">
        <v>0</v>
      </c>
      <c r="N58" s="38">
        <v>0</v>
      </c>
      <c r="O58" s="38">
        <v>0</v>
      </c>
      <c r="P58" s="39">
        <f t="shared" si="0"/>
        <v>8.1018606548521657</v>
      </c>
      <c r="Q58">
        <f t="shared" si="1"/>
        <v>8.1114534254726021</v>
      </c>
      <c r="R58">
        <f t="shared" si="2"/>
        <v>3332.4179329317976</v>
      </c>
    </row>
    <row r="59" spans="1:28" ht="15.75">
      <c r="A59" s="19">
        <v>2018</v>
      </c>
      <c r="B59" s="19">
        <f t="shared" si="8"/>
        <v>9</v>
      </c>
      <c r="C59" s="20">
        <v>3025.1500690537082</v>
      </c>
      <c r="D59" s="37">
        <f t="shared" si="4"/>
        <v>57</v>
      </c>
      <c r="E59" s="38">
        <v>0</v>
      </c>
      <c r="F59" s="38">
        <v>0</v>
      </c>
      <c r="G59" s="38">
        <v>0</v>
      </c>
      <c r="H59" s="38">
        <v>0</v>
      </c>
      <c r="I59" s="38">
        <v>0</v>
      </c>
      <c r="J59" s="38">
        <v>0</v>
      </c>
      <c r="K59" s="38">
        <v>0</v>
      </c>
      <c r="L59" s="38">
        <v>0</v>
      </c>
      <c r="M59" s="38">
        <v>1</v>
      </c>
      <c r="N59" s="38">
        <v>0</v>
      </c>
      <c r="O59" s="38">
        <v>0</v>
      </c>
      <c r="P59" s="39">
        <f t="shared" si="0"/>
        <v>8.0147159788389573</v>
      </c>
      <c r="Q59">
        <f t="shared" si="1"/>
        <v>8.0231715790706879</v>
      </c>
      <c r="R59">
        <f t="shared" si="2"/>
        <v>3050.8379789762635</v>
      </c>
    </row>
    <row r="60" spans="1:28" ht="15.75">
      <c r="A60" s="19">
        <v>2018</v>
      </c>
      <c r="B60" s="19">
        <f t="shared" si="8"/>
        <v>10</v>
      </c>
      <c r="C60" s="20">
        <v>2820.5274092071613</v>
      </c>
      <c r="D60" s="37">
        <f t="shared" si="4"/>
        <v>58</v>
      </c>
      <c r="E60" s="38">
        <v>0</v>
      </c>
      <c r="F60" s="38">
        <v>0</v>
      </c>
      <c r="G60" s="38">
        <v>0</v>
      </c>
      <c r="H60" s="38">
        <v>0</v>
      </c>
      <c r="I60" s="38">
        <v>0</v>
      </c>
      <c r="J60" s="38">
        <v>0</v>
      </c>
      <c r="K60" s="38">
        <v>0</v>
      </c>
      <c r="L60" s="38">
        <v>0</v>
      </c>
      <c r="M60" s="38">
        <v>0</v>
      </c>
      <c r="N60" s="38">
        <v>1</v>
      </c>
      <c r="O60" s="38">
        <v>0</v>
      </c>
      <c r="P60" s="39">
        <f t="shared" si="0"/>
        <v>7.944679170986797</v>
      </c>
      <c r="Q60">
        <f t="shared" si="1"/>
        <v>7.9419013759232913</v>
      </c>
      <c r="R60">
        <f t="shared" si="2"/>
        <v>2812.7034338243921</v>
      </c>
    </row>
    <row r="61" spans="1:28" ht="15.75">
      <c r="A61" s="19">
        <v>2018</v>
      </c>
      <c r="B61" s="19">
        <f t="shared" si="8"/>
        <v>11</v>
      </c>
      <c r="C61" s="20">
        <v>2576.5542378516625</v>
      </c>
      <c r="D61" s="37">
        <f t="shared" si="4"/>
        <v>59</v>
      </c>
      <c r="E61" s="38">
        <v>0</v>
      </c>
      <c r="F61" s="38">
        <v>0</v>
      </c>
      <c r="G61" s="38">
        <v>0</v>
      </c>
      <c r="H61" s="38">
        <v>0</v>
      </c>
      <c r="I61" s="38">
        <v>0</v>
      </c>
      <c r="J61" s="38">
        <v>0</v>
      </c>
      <c r="K61" s="38">
        <v>0</v>
      </c>
      <c r="L61" s="38">
        <v>0</v>
      </c>
      <c r="M61" s="38">
        <v>0</v>
      </c>
      <c r="N61" s="38">
        <v>0</v>
      </c>
      <c r="O61" s="38">
        <v>1</v>
      </c>
      <c r="P61" s="39">
        <f t="shared" si="0"/>
        <v>7.8542082185273667</v>
      </c>
      <c r="Q61">
        <f t="shared" si="1"/>
        <v>7.8647636844783069</v>
      </c>
      <c r="R61">
        <f t="shared" si="2"/>
        <v>2603.8950118307171</v>
      </c>
    </row>
    <row r="62" spans="1:28" ht="15.75">
      <c r="A62" s="19">
        <v>2018</v>
      </c>
      <c r="B62" s="19">
        <f t="shared" si="8"/>
        <v>12</v>
      </c>
      <c r="C62" s="20">
        <v>2741.8263861892583</v>
      </c>
      <c r="D62" s="37">
        <f t="shared" si="4"/>
        <v>60</v>
      </c>
      <c r="E62" s="38">
        <v>0</v>
      </c>
      <c r="F62" s="38">
        <v>0</v>
      </c>
      <c r="G62" s="38">
        <v>0</v>
      </c>
      <c r="H62" s="38">
        <v>0</v>
      </c>
      <c r="I62" s="38">
        <v>0</v>
      </c>
      <c r="J62" s="38">
        <v>0</v>
      </c>
      <c r="K62" s="38">
        <v>0</v>
      </c>
      <c r="L62" s="38">
        <v>0</v>
      </c>
      <c r="M62" s="38">
        <v>0</v>
      </c>
      <c r="N62" s="38">
        <v>0</v>
      </c>
      <c r="O62" s="38">
        <v>0</v>
      </c>
      <c r="P62" s="39">
        <f t="shared" si="0"/>
        <v>7.9163795416294507</v>
      </c>
      <c r="Q62">
        <f t="shared" si="1"/>
        <v>7.9376455871007412</v>
      </c>
      <c r="R62">
        <f t="shared" si="2"/>
        <v>2800.7585973687856</v>
      </c>
    </row>
    <row r="63" spans="1:28" ht="15.75">
      <c r="A63" s="14">
        <v>2019</v>
      </c>
      <c r="B63" s="14">
        <v>1</v>
      </c>
      <c r="C63" s="17">
        <v>2765.4366930946294</v>
      </c>
      <c r="D63" s="35">
        <f t="shared" si="4"/>
        <v>61</v>
      </c>
      <c r="E63" s="36">
        <v>1</v>
      </c>
      <c r="F63" s="36">
        <v>0</v>
      </c>
      <c r="G63" s="36">
        <v>0</v>
      </c>
      <c r="H63" s="36">
        <v>0</v>
      </c>
      <c r="I63" s="36">
        <v>0</v>
      </c>
      <c r="J63" s="36">
        <v>0</v>
      </c>
      <c r="K63" s="36">
        <v>0</v>
      </c>
      <c r="L63" s="36">
        <v>0</v>
      </c>
      <c r="M63" s="36">
        <v>0</v>
      </c>
      <c r="N63" s="36">
        <v>0</v>
      </c>
      <c r="O63" s="36">
        <v>0</v>
      </c>
      <c r="P63">
        <f t="shared" si="0"/>
        <v>7.9249538375056128</v>
      </c>
      <c r="Q63">
        <f t="shared" si="1"/>
        <v>7.9591155032125087</v>
      </c>
      <c r="R63">
        <f t="shared" si="2"/>
        <v>2861.5408091822278</v>
      </c>
    </row>
    <row r="64" spans="1:28" ht="15.75">
      <c r="A64" s="14">
        <v>2019</v>
      </c>
      <c r="B64" s="14">
        <v>2</v>
      </c>
      <c r="C64" s="17">
        <v>2639.5150562659846</v>
      </c>
      <c r="D64" s="35">
        <f t="shared" si="4"/>
        <v>62</v>
      </c>
      <c r="E64" s="36">
        <v>0</v>
      </c>
      <c r="F64" s="36">
        <v>1</v>
      </c>
      <c r="G64" s="36">
        <v>0</v>
      </c>
      <c r="H64" s="36">
        <v>0</v>
      </c>
      <c r="I64" s="36">
        <v>0</v>
      </c>
      <c r="J64" s="36">
        <v>0</v>
      </c>
      <c r="K64" s="36">
        <v>0</v>
      </c>
      <c r="L64" s="36">
        <v>0</v>
      </c>
      <c r="M64" s="36">
        <v>0</v>
      </c>
      <c r="N64" s="36">
        <v>0</v>
      </c>
      <c r="O64" s="36">
        <v>0</v>
      </c>
      <c r="P64">
        <f t="shared" si="0"/>
        <v>7.8783504884587998</v>
      </c>
      <c r="Q64">
        <f t="shared" si="1"/>
        <v>7.9508759126121564</v>
      </c>
      <c r="R64">
        <f t="shared" si="2"/>
        <v>2838.0597544130333</v>
      </c>
    </row>
    <row r="65" spans="1:18" ht="15.75">
      <c r="A65" s="14">
        <v>2019</v>
      </c>
      <c r="B65" s="14">
        <f>B64+1</f>
        <v>3</v>
      </c>
      <c r="C65" s="17">
        <v>3009.4098644501273</v>
      </c>
      <c r="D65" s="35">
        <f t="shared" si="4"/>
        <v>63</v>
      </c>
      <c r="E65" s="36">
        <v>0</v>
      </c>
      <c r="F65" s="36">
        <v>0</v>
      </c>
      <c r="G65" s="36">
        <v>1</v>
      </c>
      <c r="H65" s="36">
        <v>0</v>
      </c>
      <c r="I65" s="36">
        <v>0</v>
      </c>
      <c r="J65" s="36">
        <v>0</v>
      </c>
      <c r="K65" s="36">
        <v>0</v>
      </c>
      <c r="L65" s="36">
        <v>0</v>
      </c>
      <c r="M65" s="36">
        <v>0</v>
      </c>
      <c r="N65" s="36">
        <v>0</v>
      </c>
      <c r="O65" s="36">
        <v>0</v>
      </c>
      <c r="P65">
        <f t="shared" si="0"/>
        <v>8.0094992801987601</v>
      </c>
      <c r="Q65">
        <f t="shared" si="1"/>
        <v>8.0399407828282996</v>
      </c>
      <c r="R65">
        <f t="shared" si="2"/>
        <v>3102.429467789691</v>
      </c>
    </row>
    <row r="66" spans="1:18" ht="15.75">
      <c r="A66" s="14">
        <v>2019</v>
      </c>
      <c r="B66" s="14">
        <f t="shared" ref="B66:B74" si="9">B65+1</f>
        <v>4</v>
      </c>
      <c r="C66" s="17">
        <v>2946.4490460358056</v>
      </c>
      <c r="D66" s="35">
        <f t="shared" si="4"/>
        <v>64</v>
      </c>
      <c r="E66" s="36">
        <v>0</v>
      </c>
      <c r="F66" s="36">
        <v>0</v>
      </c>
      <c r="G66" s="36">
        <v>0</v>
      </c>
      <c r="H66" s="36">
        <v>1</v>
      </c>
      <c r="I66" s="36">
        <v>0</v>
      </c>
      <c r="J66" s="36">
        <v>0</v>
      </c>
      <c r="K66" s="36">
        <v>0</v>
      </c>
      <c r="L66" s="36">
        <v>0</v>
      </c>
      <c r="M66" s="36">
        <v>0</v>
      </c>
      <c r="N66" s="36">
        <v>0</v>
      </c>
      <c r="O66" s="36">
        <v>0</v>
      </c>
      <c r="P66">
        <f t="shared" si="0"/>
        <v>7.9883560110810317</v>
      </c>
      <c r="Q66">
        <f t="shared" si="1"/>
        <v>8.0213386915730247</v>
      </c>
      <c r="R66">
        <f t="shared" si="2"/>
        <v>3045.2512576670601</v>
      </c>
    </row>
    <row r="67" spans="1:18" ht="15.75">
      <c r="A67" s="14">
        <v>2019</v>
      </c>
      <c r="B67" s="14">
        <f t="shared" si="9"/>
        <v>5</v>
      </c>
      <c r="C67" s="17">
        <v>3001.539762148338</v>
      </c>
      <c r="D67" s="35">
        <f t="shared" si="4"/>
        <v>65</v>
      </c>
      <c r="E67" s="36">
        <v>0</v>
      </c>
      <c r="F67" s="36">
        <v>0</v>
      </c>
      <c r="G67" s="36">
        <v>0</v>
      </c>
      <c r="H67" s="36">
        <v>0</v>
      </c>
      <c r="I67" s="36">
        <v>1</v>
      </c>
      <c r="J67" s="36">
        <v>0</v>
      </c>
      <c r="K67" s="36">
        <v>0</v>
      </c>
      <c r="L67" s="36">
        <v>0</v>
      </c>
      <c r="M67" s="36">
        <v>0</v>
      </c>
      <c r="N67" s="36">
        <v>0</v>
      </c>
      <c r="O67" s="36">
        <v>0</v>
      </c>
      <c r="P67">
        <f t="shared" si="0"/>
        <v>8.0068806900298846</v>
      </c>
      <c r="Q67">
        <f t="shared" si="1"/>
        <v>8.0279041577389645</v>
      </c>
      <c r="R67">
        <f t="shared" si="2"/>
        <v>3065.3105289444006</v>
      </c>
    </row>
    <row r="68" spans="1:18" ht="15.75">
      <c r="A68" s="14">
        <v>2019</v>
      </c>
      <c r="B68" s="14">
        <f t="shared" si="9"/>
        <v>6</v>
      </c>
      <c r="C68" s="17">
        <v>3237.6428312020462</v>
      </c>
      <c r="D68" s="35">
        <f t="shared" si="4"/>
        <v>66</v>
      </c>
      <c r="E68" s="36">
        <v>0</v>
      </c>
      <c r="F68" s="36">
        <v>0</v>
      </c>
      <c r="G68" s="36">
        <v>0</v>
      </c>
      <c r="H68" s="36">
        <v>0</v>
      </c>
      <c r="I68" s="36">
        <v>0</v>
      </c>
      <c r="J68" s="36">
        <v>1</v>
      </c>
      <c r="K68" s="36">
        <v>0</v>
      </c>
      <c r="L68" s="36">
        <v>0</v>
      </c>
      <c r="M68" s="36">
        <v>0</v>
      </c>
      <c r="N68" s="36">
        <v>0</v>
      </c>
      <c r="O68" s="36">
        <v>0</v>
      </c>
      <c r="P68">
        <f t="shared" ref="P68:P131" si="10">LN(C68)</f>
        <v>8.0826008227804405</v>
      </c>
      <c r="Q68">
        <f t="shared" ref="Q68:Q131" si="11">$C$1+SUMPRODUCT($D$1:$O$1,D68:O68)</f>
        <v>8.1122400849142728</v>
      </c>
      <c r="R68">
        <f t="shared" ref="R68:R131" si="12">EXP(Q68)</f>
        <v>3335.0404423379828</v>
      </c>
    </row>
    <row r="69" spans="1:18" ht="15.75">
      <c r="A69" s="14">
        <v>2019</v>
      </c>
      <c r="B69" s="14">
        <f t="shared" si="9"/>
        <v>7</v>
      </c>
      <c r="C69" s="17">
        <v>3536.7067186700765</v>
      </c>
      <c r="D69" s="35">
        <f t="shared" si="4"/>
        <v>67</v>
      </c>
      <c r="E69" s="36">
        <v>0</v>
      </c>
      <c r="F69" s="36">
        <v>0</v>
      </c>
      <c r="G69" s="36">
        <v>0</v>
      </c>
      <c r="H69" s="36">
        <v>0</v>
      </c>
      <c r="I69" s="36">
        <v>0</v>
      </c>
      <c r="J69" s="36">
        <v>0</v>
      </c>
      <c r="K69" s="36">
        <v>1</v>
      </c>
      <c r="L69" s="36">
        <v>0</v>
      </c>
      <c r="M69" s="36">
        <v>0</v>
      </c>
      <c r="N69" s="36">
        <v>0</v>
      </c>
      <c r="O69" s="36">
        <v>0</v>
      </c>
      <c r="P69">
        <f t="shared" si="10"/>
        <v>8.1709512676646945</v>
      </c>
      <c r="Q69">
        <f t="shared" si="11"/>
        <v>8.1851746140843886</v>
      </c>
      <c r="R69">
        <f t="shared" si="12"/>
        <v>3587.3699698907858</v>
      </c>
    </row>
    <row r="70" spans="1:18" ht="15.75">
      <c r="A70" s="14">
        <v>2019</v>
      </c>
      <c r="B70" s="14">
        <f t="shared" si="9"/>
        <v>8</v>
      </c>
      <c r="C70" s="17">
        <v>3465.8757979539641</v>
      </c>
      <c r="D70" s="35">
        <f t="shared" ref="D70:D133" si="13">D69+1</f>
        <v>68</v>
      </c>
      <c r="E70" s="36">
        <v>0</v>
      </c>
      <c r="F70" s="36">
        <v>0</v>
      </c>
      <c r="G70" s="36">
        <v>0</v>
      </c>
      <c r="H70" s="36">
        <v>0</v>
      </c>
      <c r="I70" s="36">
        <v>0</v>
      </c>
      <c r="J70" s="36">
        <v>0</v>
      </c>
      <c r="K70" s="36">
        <v>0</v>
      </c>
      <c r="L70" s="36">
        <v>1</v>
      </c>
      <c r="M70" s="36">
        <v>0</v>
      </c>
      <c r="N70" s="36">
        <v>0</v>
      </c>
      <c r="O70" s="36">
        <v>0</v>
      </c>
      <c r="P70">
        <f t="shared" si="10"/>
        <v>8.1507206352289732</v>
      </c>
      <c r="Q70">
        <f t="shared" si="11"/>
        <v>8.1872467618862501</v>
      </c>
      <c r="R70">
        <f t="shared" si="12"/>
        <v>3594.8112377291491</v>
      </c>
    </row>
    <row r="71" spans="1:18" ht="15.75">
      <c r="A71" s="14">
        <v>2019</v>
      </c>
      <c r="B71" s="14">
        <f t="shared" si="9"/>
        <v>9</v>
      </c>
      <c r="C71" s="17">
        <v>3198.2923196930951</v>
      </c>
      <c r="D71" s="35">
        <f t="shared" si="13"/>
        <v>69</v>
      </c>
      <c r="E71" s="36">
        <v>0</v>
      </c>
      <c r="F71" s="36">
        <v>0</v>
      </c>
      <c r="G71" s="36">
        <v>0</v>
      </c>
      <c r="H71" s="36">
        <v>0</v>
      </c>
      <c r="I71" s="36">
        <v>0</v>
      </c>
      <c r="J71" s="36">
        <v>0</v>
      </c>
      <c r="K71" s="36">
        <v>0</v>
      </c>
      <c r="L71" s="36">
        <v>0</v>
      </c>
      <c r="M71" s="36">
        <v>1</v>
      </c>
      <c r="N71" s="36">
        <v>0</v>
      </c>
      <c r="O71" s="36">
        <v>0</v>
      </c>
      <c r="P71">
        <f t="shared" si="10"/>
        <v>8.0703722962500191</v>
      </c>
      <c r="Q71">
        <f t="shared" si="11"/>
        <v>8.0989649154843359</v>
      </c>
      <c r="R71">
        <f t="shared" si="12"/>
        <v>3291.0597866294743</v>
      </c>
    </row>
    <row r="72" spans="1:18" ht="15.75">
      <c r="A72" s="14">
        <v>2019</v>
      </c>
      <c r="B72" s="14">
        <f t="shared" si="9"/>
        <v>10</v>
      </c>
      <c r="C72" s="17">
        <v>2962.1892506393865</v>
      </c>
      <c r="D72" s="35">
        <f t="shared" si="13"/>
        <v>70</v>
      </c>
      <c r="E72" s="36">
        <v>0</v>
      </c>
      <c r="F72" s="36">
        <v>0</v>
      </c>
      <c r="G72" s="36">
        <v>0</v>
      </c>
      <c r="H72" s="36">
        <v>0</v>
      </c>
      <c r="I72" s="36">
        <v>0</v>
      </c>
      <c r="J72" s="36">
        <v>0</v>
      </c>
      <c r="K72" s="36">
        <v>0</v>
      </c>
      <c r="L72" s="36">
        <v>0</v>
      </c>
      <c r="M72" s="36">
        <v>0</v>
      </c>
      <c r="N72" s="36">
        <v>1</v>
      </c>
      <c r="O72" s="36">
        <v>0</v>
      </c>
      <c r="P72">
        <f t="shared" si="10"/>
        <v>7.9936838856426533</v>
      </c>
      <c r="Q72">
        <f t="shared" si="11"/>
        <v>8.0176947123369384</v>
      </c>
      <c r="R72">
        <f t="shared" si="12"/>
        <v>3034.1746190927784</v>
      </c>
    </row>
    <row r="73" spans="1:18" ht="15.75">
      <c r="A73" s="14">
        <v>2019</v>
      </c>
      <c r="B73" s="14">
        <f t="shared" si="9"/>
        <v>11</v>
      </c>
      <c r="C73" s="17">
        <v>2757.5665907928392</v>
      </c>
      <c r="D73" s="35">
        <f t="shared" si="13"/>
        <v>71</v>
      </c>
      <c r="E73" s="36">
        <v>0</v>
      </c>
      <c r="F73" s="36">
        <v>0</v>
      </c>
      <c r="G73" s="36">
        <v>0</v>
      </c>
      <c r="H73" s="36">
        <v>0</v>
      </c>
      <c r="I73" s="36">
        <v>0</v>
      </c>
      <c r="J73" s="36">
        <v>0</v>
      </c>
      <c r="K73" s="36">
        <v>0</v>
      </c>
      <c r="L73" s="36">
        <v>0</v>
      </c>
      <c r="M73" s="36">
        <v>0</v>
      </c>
      <c r="N73" s="36">
        <v>0</v>
      </c>
      <c r="O73" s="36">
        <v>1</v>
      </c>
      <c r="P73">
        <f t="shared" si="10"/>
        <v>7.9221038998090005</v>
      </c>
      <c r="Q73">
        <f t="shared" si="11"/>
        <v>7.9405570208919549</v>
      </c>
      <c r="R73">
        <f t="shared" si="12"/>
        <v>2808.9247023589078</v>
      </c>
    </row>
    <row r="74" spans="1:18" ht="15.75">
      <c r="A74" s="14">
        <v>2019</v>
      </c>
      <c r="B74" s="14">
        <f t="shared" si="9"/>
        <v>12</v>
      </c>
      <c r="C74" s="17">
        <v>2962.1892506393865</v>
      </c>
      <c r="D74" s="35">
        <f t="shared" si="13"/>
        <v>72</v>
      </c>
      <c r="E74" s="36">
        <v>0</v>
      </c>
      <c r="F74" s="36">
        <v>0</v>
      </c>
      <c r="G74" s="36">
        <v>0</v>
      </c>
      <c r="H74" s="36">
        <v>0</v>
      </c>
      <c r="I74" s="36">
        <v>0</v>
      </c>
      <c r="J74" s="36">
        <v>0</v>
      </c>
      <c r="K74" s="36">
        <v>0</v>
      </c>
      <c r="L74" s="36">
        <v>0</v>
      </c>
      <c r="M74" s="36">
        <v>0</v>
      </c>
      <c r="N74" s="36">
        <v>0</v>
      </c>
      <c r="O74" s="36">
        <v>0</v>
      </c>
      <c r="P74">
        <f t="shared" si="10"/>
        <v>7.9936838856426533</v>
      </c>
      <c r="Q74">
        <f t="shared" si="11"/>
        <v>8.0134389235143892</v>
      </c>
      <c r="R74">
        <f t="shared" si="12"/>
        <v>3021.2892508143573</v>
      </c>
    </row>
    <row r="75" spans="1:18" ht="15.75">
      <c r="A75" s="19">
        <v>2020</v>
      </c>
      <c r="B75" s="19">
        <v>1</v>
      </c>
      <c r="C75" s="20">
        <v>3064.5005805626593</v>
      </c>
      <c r="D75" s="37">
        <f t="shared" si="13"/>
        <v>73</v>
      </c>
      <c r="E75" s="38">
        <v>1</v>
      </c>
      <c r="F75" s="38">
        <v>0</v>
      </c>
      <c r="G75" s="38">
        <v>0</v>
      </c>
      <c r="H75" s="38">
        <v>0</v>
      </c>
      <c r="I75" s="38">
        <v>0</v>
      </c>
      <c r="J75" s="38">
        <v>0</v>
      </c>
      <c r="K75" s="38">
        <v>0</v>
      </c>
      <c r="L75" s="38">
        <v>0</v>
      </c>
      <c r="M75" s="38">
        <v>0</v>
      </c>
      <c r="N75" s="38">
        <v>0</v>
      </c>
      <c r="O75" s="38">
        <v>0</v>
      </c>
      <c r="P75" s="39">
        <f t="shared" si="10"/>
        <v>8.0276398923735286</v>
      </c>
      <c r="Q75">
        <f t="shared" si="11"/>
        <v>8.0349088396261568</v>
      </c>
      <c r="R75">
        <f t="shared" si="12"/>
        <v>3086.8574305800812</v>
      </c>
    </row>
    <row r="76" spans="1:18" ht="15.75">
      <c r="A76" s="19">
        <v>2020</v>
      </c>
      <c r="B76" s="19">
        <v>2</v>
      </c>
      <c r="C76" s="20">
        <v>2993.6696598465473</v>
      </c>
      <c r="D76" s="37">
        <f t="shared" si="13"/>
        <v>74</v>
      </c>
      <c r="E76" s="38">
        <v>0</v>
      </c>
      <c r="F76" s="38">
        <v>1</v>
      </c>
      <c r="G76" s="38">
        <v>0</v>
      </c>
      <c r="H76" s="38">
        <v>0</v>
      </c>
      <c r="I76" s="38">
        <v>0</v>
      </c>
      <c r="J76" s="38">
        <v>0</v>
      </c>
      <c r="K76" s="38">
        <v>0</v>
      </c>
      <c r="L76" s="38">
        <v>0</v>
      </c>
      <c r="M76" s="38">
        <v>0</v>
      </c>
      <c r="N76" s="38">
        <v>0</v>
      </c>
      <c r="O76" s="38">
        <v>0</v>
      </c>
      <c r="P76" s="39">
        <f t="shared" si="10"/>
        <v>8.004255224839735</v>
      </c>
      <c r="Q76">
        <f t="shared" si="11"/>
        <v>8.0266692490258045</v>
      </c>
      <c r="R76">
        <f t="shared" si="12"/>
        <v>3061.5274866004038</v>
      </c>
    </row>
    <row r="77" spans="1:18" ht="15.75">
      <c r="A77" s="19">
        <v>2020</v>
      </c>
      <c r="B77" s="19">
        <f>B76+1</f>
        <v>3</v>
      </c>
      <c r="C77" s="20">
        <v>3261.2531381074168</v>
      </c>
      <c r="D77" s="37">
        <f t="shared" si="13"/>
        <v>75</v>
      </c>
      <c r="E77" s="38">
        <v>0</v>
      </c>
      <c r="F77" s="38">
        <v>0</v>
      </c>
      <c r="G77" s="38">
        <v>1</v>
      </c>
      <c r="H77" s="38">
        <v>0</v>
      </c>
      <c r="I77" s="38">
        <v>0</v>
      </c>
      <c r="J77" s="38">
        <v>0</v>
      </c>
      <c r="K77" s="38">
        <v>0</v>
      </c>
      <c r="L77" s="38">
        <v>0</v>
      </c>
      <c r="M77" s="38">
        <v>0</v>
      </c>
      <c r="N77" s="38">
        <v>0</v>
      </c>
      <c r="O77" s="38">
        <v>0</v>
      </c>
      <c r="P77" s="39">
        <f t="shared" si="10"/>
        <v>8.0898667986911548</v>
      </c>
      <c r="Q77">
        <f t="shared" si="11"/>
        <v>8.1157341192419477</v>
      </c>
      <c r="R77">
        <f t="shared" si="12"/>
        <v>3346.7135694053109</v>
      </c>
    </row>
    <row r="78" spans="1:18" ht="15.75">
      <c r="A78" s="19">
        <v>2020</v>
      </c>
      <c r="B78" s="19">
        <f t="shared" ref="B78:B86" si="14">B77+1</f>
        <v>4</v>
      </c>
      <c r="C78" s="20">
        <v>3276.9933427109981</v>
      </c>
      <c r="D78" s="37">
        <f t="shared" si="13"/>
        <v>76</v>
      </c>
      <c r="E78" s="38">
        <v>0</v>
      </c>
      <c r="F78" s="38">
        <v>0</v>
      </c>
      <c r="G78" s="38">
        <v>0</v>
      </c>
      <c r="H78" s="38">
        <v>1</v>
      </c>
      <c r="I78" s="38">
        <v>0</v>
      </c>
      <c r="J78" s="38">
        <v>0</v>
      </c>
      <c r="K78" s="38">
        <v>0</v>
      </c>
      <c r="L78" s="38">
        <v>0</v>
      </c>
      <c r="M78" s="38">
        <v>0</v>
      </c>
      <c r="N78" s="38">
        <v>0</v>
      </c>
      <c r="O78" s="38">
        <v>0</v>
      </c>
      <c r="P78" s="39">
        <f t="shared" si="10"/>
        <v>8.0946816171773737</v>
      </c>
      <c r="Q78">
        <f t="shared" si="11"/>
        <v>8.0971320279866728</v>
      </c>
      <c r="R78">
        <f t="shared" si="12"/>
        <v>3285.0331690357093</v>
      </c>
    </row>
    <row r="79" spans="1:18" ht="15.75">
      <c r="A79" s="19">
        <v>2020</v>
      </c>
      <c r="B79" s="19">
        <f t="shared" si="14"/>
        <v>5</v>
      </c>
      <c r="C79" s="20">
        <v>3284.8634450127875</v>
      </c>
      <c r="D79" s="37">
        <f t="shared" si="13"/>
        <v>77</v>
      </c>
      <c r="E79" s="38">
        <v>0</v>
      </c>
      <c r="F79" s="38">
        <v>0</v>
      </c>
      <c r="G79" s="38">
        <v>0</v>
      </c>
      <c r="H79" s="38">
        <v>0</v>
      </c>
      <c r="I79" s="38">
        <v>1</v>
      </c>
      <c r="J79" s="38">
        <v>0</v>
      </c>
      <c r="K79" s="38">
        <v>0</v>
      </c>
      <c r="L79" s="38">
        <v>0</v>
      </c>
      <c r="M79" s="38">
        <v>0</v>
      </c>
      <c r="N79" s="38">
        <v>0</v>
      </c>
      <c r="O79" s="38">
        <v>0</v>
      </c>
      <c r="P79" s="39">
        <f t="shared" si="10"/>
        <v>8.0970803608043926</v>
      </c>
      <c r="Q79">
        <f t="shared" si="11"/>
        <v>8.1036974941526125</v>
      </c>
      <c r="R79">
        <f t="shared" si="12"/>
        <v>3306.6718996090385</v>
      </c>
    </row>
    <row r="80" spans="1:18" ht="15.75">
      <c r="A80" s="19">
        <v>2020</v>
      </c>
      <c r="B80" s="19">
        <f t="shared" si="14"/>
        <v>6</v>
      </c>
      <c r="C80" s="20">
        <v>3639.0180485933502</v>
      </c>
      <c r="D80" s="37">
        <f t="shared" si="13"/>
        <v>78</v>
      </c>
      <c r="E80" s="38">
        <v>0</v>
      </c>
      <c r="F80" s="38">
        <v>0</v>
      </c>
      <c r="G80" s="38">
        <v>0</v>
      </c>
      <c r="H80" s="38">
        <v>0</v>
      </c>
      <c r="I80" s="38">
        <v>0</v>
      </c>
      <c r="J80" s="38">
        <v>1</v>
      </c>
      <c r="K80" s="38">
        <v>0</v>
      </c>
      <c r="L80" s="38">
        <v>0</v>
      </c>
      <c r="M80" s="38">
        <v>0</v>
      </c>
      <c r="N80" s="38">
        <v>0</v>
      </c>
      <c r="O80" s="38">
        <v>0</v>
      </c>
      <c r="P80" s="39">
        <f t="shared" si="10"/>
        <v>8.1994691573672007</v>
      </c>
      <c r="Q80">
        <f t="shared" si="11"/>
        <v>8.1880334213279209</v>
      </c>
      <c r="R80">
        <f t="shared" si="12"/>
        <v>3597.6402425161059</v>
      </c>
    </row>
    <row r="81" spans="1:18" ht="15.75">
      <c r="A81" s="19">
        <v>2020</v>
      </c>
      <c r="B81" s="19">
        <f t="shared" si="14"/>
        <v>7</v>
      </c>
      <c r="C81" s="20">
        <v>4024.6530613810746</v>
      </c>
      <c r="D81" s="37">
        <f t="shared" si="13"/>
        <v>79</v>
      </c>
      <c r="E81" s="38">
        <v>0</v>
      </c>
      <c r="F81" s="38">
        <v>0</v>
      </c>
      <c r="G81" s="38">
        <v>0</v>
      </c>
      <c r="H81" s="38">
        <v>0</v>
      </c>
      <c r="I81" s="38">
        <v>0</v>
      </c>
      <c r="J81" s="38">
        <v>0</v>
      </c>
      <c r="K81" s="38">
        <v>1</v>
      </c>
      <c r="L81" s="38">
        <v>0</v>
      </c>
      <c r="M81" s="38">
        <v>0</v>
      </c>
      <c r="N81" s="38">
        <v>0</v>
      </c>
      <c r="O81" s="38">
        <v>0</v>
      </c>
      <c r="P81" s="39">
        <f t="shared" si="10"/>
        <v>8.3001939902074131</v>
      </c>
      <c r="Q81">
        <f t="shared" si="11"/>
        <v>8.2609679504980367</v>
      </c>
      <c r="R81">
        <f t="shared" si="12"/>
        <v>3869.8380999018009</v>
      </c>
    </row>
    <row r="82" spans="1:18" ht="15.75">
      <c r="A82" s="19">
        <v>2020</v>
      </c>
      <c r="B82" s="19">
        <f t="shared" si="14"/>
        <v>8</v>
      </c>
      <c r="C82" s="20">
        <v>3890.8613222506392</v>
      </c>
      <c r="D82" s="37">
        <f t="shared" si="13"/>
        <v>80</v>
      </c>
      <c r="E82" s="38">
        <v>0</v>
      </c>
      <c r="F82" s="38">
        <v>0</v>
      </c>
      <c r="G82" s="38">
        <v>0</v>
      </c>
      <c r="H82" s="38">
        <v>0</v>
      </c>
      <c r="I82" s="38">
        <v>0</v>
      </c>
      <c r="J82" s="38">
        <v>0</v>
      </c>
      <c r="K82" s="38">
        <v>0</v>
      </c>
      <c r="L82" s="38">
        <v>1</v>
      </c>
      <c r="M82" s="38">
        <v>0</v>
      </c>
      <c r="N82" s="38">
        <v>0</v>
      </c>
      <c r="O82" s="38">
        <v>0</v>
      </c>
      <c r="P82" s="39">
        <f t="shared" si="10"/>
        <v>8.2663858317044969</v>
      </c>
      <c r="Q82">
        <f t="shared" si="11"/>
        <v>8.2630400982998982</v>
      </c>
      <c r="R82">
        <f t="shared" si="12"/>
        <v>3877.8652903042862</v>
      </c>
    </row>
    <row r="83" spans="1:18" ht="15.75">
      <c r="A83" s="19">
        <v>2020</v>
      </c>
      <c r="B83" s="19">
        <f t="shared" si="14"/>
        <v>9</v>
      </c>
      <c r="C83" s="20">
        <v>3615.40774168798</v>
      </c>
      <c r="D83" s="37">
        <f t="shared" si="13"/>
        <v>81</v>
      </c>
      <c r="E83" s="38">
        <v>0</v>
      </c>
      <c r="F83" s="38">
        <v>0</v>
      </c>
      <c r="G83" s="38">
        <v>0</v>
      </c>
      <c r="H83" s="38">
        <v>0</v>
      </c>
      <c r="I83" s="38">
        <v>0</v>
      </c>
      <c r="J83" s="38">
        <v>0</v>
      </c>
      <c r="K83" s="38">
        <v>0</v>
      </c>
      <c r="L83" s="38">
        <v>0</v>
      </c>
      <c r="M83" s="38">
        <v>1</v>
      </c>
      <c r="N83" s="38">
        <v>0</v>
      </c>
      <c r="O83" s="38">
        <v>0</v>
      </c>
      <c r="P83" s="39">
        <f t="shared" si="10"/>
        <v>8.1929599198473007</v>
      </c>
      <c r="Q83">
        <f t="shared" si="11"/>
        <v>8.174758251897984</v>
      </c>
      <c r="R83">
        <f t="shared" si="12"/>
        <v>3550.1965669131037</v>
      </c>
    </row>
    <row r="84" spans="1:18" ht="15.75">
      <c r="A84" s="19">
        <v>2020</v>
      </c>
      <c r="B84" s="19">
        <f t="shared" si="14"/>
        <v>10</v>
      </c>
      <c r="C84" s="20">
        <v>3316.3438542199478</v>
      </c>
      <c r="D84" s="37">
        <f t="shared" si="13"/>
        <v>82</v>
      </c>
      <c r="E84" s="38">
        <v>0</v>
      </c>
      <c r="F84" s="38">
        <v>0</v>
      </c>
      <c r="G84" s="38">
        <v>0</v>
      </c>
      <c r="H84" s="38">
        <v>0</v>
      </c>
      <c r="I84" s="38">
        <v>0</v>
      </c>
      <c r="J84" s="38">
        <v>0</v>
      </c>
      <c r="K84" s="38">
        <v>0</v>
      </c>
      <c r="L84" s="38">
        <v>0</v>
      </c>
      <c r="M84" s="38">
        <v>0</v>
      </c>
      <c r="N84" s="38">
        <v>1</v>
      </c>
      <c r="O84" s="38">
        <v>0</v>
      </c>
      <c r="P84" s="39">
        <f t="shared" si="10"/>
        <v>8.1066182063616736</v>
      </c>
      <c r="Q84">
        <f t="shared" si="11"/>
        <v>8.0934880487505865</v>
      </c>
      <c r="R84">
        <f t="shared" si="12"/>
        <v>3273.0843602054615</v>
      </c>
    </row>
    <row r="85" spans="1:18" ht="15.75">
      <c r="A85" s="19">
        <v>2020</v>
      </c>
      <c r="B85" s="19">
        <f t="shared" si="14"/>
        <v>11</v>
      </c>
      <c r="C85" s="20">
        <v>3025.1500690537082</v>
      </c>
      <c r="D85" s="37">
        <f t="shared" si="13"/>
        <v>83</v>
      </c>
      <c r="E85" s="38">
        <v>0</v>
      </c>
      <c r="F85" s="38">
        <v>0</v>
      </c>
      <c r="G85" s="38">
        <v>0</v>
      </c>
      <c r="H85" s="38">
        <v>0</v>
      </c>
      <c r="I85" s="38">
        <v>0</v>
      </c>
      <c r="J85" s="38">
        <v>0</v>
      </c>
      <c r="K85" s="38">
        <v>0</v>
      </c>
      <c r="L85" s="38">
        <v>0</v>
      </c>
      <c r="M85" s="38">
        <v>0</v>
      </c>
      <c r="N85" s="38">
        <v>0</v>
      </c>
      <c r="O85" s="38">
        <v>1</v>
      </c>
      <c r="P85" s="39">
        <f t="shared" si="10"/>
        <v>8.0147159788389573</v>
      </c>
      <c r="Q85">
        <f t="shared" si="11"/>
        <v>8.0163503573056012</v>
      </c>
      <c r="R85">
        <f t="shared" si="12"/>
        <v>3030.0983517668064</v>
      </c>
    </row>
    <row r="86" spans="1:18" ht="15.75">
      <c r="A86" s="19">
        <v>2020</v>
      </c>
      <c r="B86" s="19">
        <f t="shared" si="14"/>
        <v>12</v>
      </c>
      <c r="C86" s="20">
        <v>3347.8242634271101</v>
      </c>
      <c r="D86" s="37">
        <f t="shared" si="13"/>
        <v>84</v>
      </c>
      <c r="E86" s="38">
        <v>0</v>
      </c>
      <c r="F86" s="38">
        <v>0</v>
      </c>
      <c r="G86" s="38">
        <v>0</v>
      </c>
      <c r="H86" s="38">
        <v>0</v>
      </c>
      <c r="I86" s="38">
        <v>0</v>
      </c>
      <c r="J86" s="38">
        <v>0</v>
      </c>
      <c r="K86" s="38">
        <v>0</v>
      </c>
      <c r="L86" s="38">
        <v>0</v>
      </c>
      <c r="M86" s="38">
        <v>0</v>
      </c>
      <c r="N86" s="38">
        <v>0</v>
      </c>
      <c r="O86" s="38">
        <v>0</v>
      </c>
      <c r="P86" s="39">
        <f t="shared" si="10"/>
        <v>8.1160659402159201</v>
      </c>
      <c r="Q86">
        <f t="shared" si="11"/>
        <v>8.0892322599280373</v>
      </c>
      <c r="R86">
        <f t="shared" si="12"/>
        <v>3259.1844029906724</v>
      </c>
    </row>
    <row r="87" spans="1:18" ht="15.75">
      <c r="A87" s="14">
        <v>2021</v>
      </c>
      <c r="B87" s="14">
        <v>1</v>
      </c>
      <c r="C87" s="17">
        <v>3395.0448772378522</v>
      </c>
      <c r="D87" s="35">
        <f t="shared" si="13"/>
        <v>85</v>
      </c>
      <c r="E87" s="36">
        <v>1</v>
      </c>
      <c r="F87" s="36">
        <v>0</v>
      </c>
      <c r="G87" s="36">
        <v>0</v>
      </c>
      <c r="H87" s="36">
        <v>0</v>
      </c>
      <c r="I87" s="36">
        <v>0</v>
      </c>
      <c r="J87" s="36">
        <v>0</v>
      </c>
      <c r="K87" s="36">
        <v>0</v>
      </c>
      <c r="L87" s="36">
        <v>0</v>
      </c>
      <c r="M87" s="36">
        <v>0</v>
      </c>
      <c r="N87" s="36">
        <v>0</v>
      </c>
      <c r="O87" s="36">
        <v>0</v>
      </c>
      <c r="P87">
        <f t="shared" si="10"/>
        <v>8.1300722585321914</v>
      </c>
      <c r="Q87">
        <f t="shared" si="11"/>
        <v>8.1107021760398048</v>
      </c>
      <c r="R87">
        <f t="shared" si="12"/>
        <v>3329.9153959822688</v>
      </c>
    </row>
    <row r="88" spans="1:18" ht="15.75">
      <c r="A88" s="14">
        <v>2021</v>
      </c>
      <c r="B88" s="14">
        <v>2</v>
      </c>
      <c r="C88" s="17">
        <v>3339.9541611253194</v>
      </c>
      <c r="D88" s="35">
        <f t="shared" si="13"/>
        <v>86</v>
      </c>
      <c r="E88" s="36">
        <v>0</v>
      </c>
      <c r="F88" s="36">
        <v>1</v>
      </c>
      <c r="G88" s="36">
        <v>0</v>
      </c>
      <c r="H88" s="36">
        <v>0</v>
      </c>
      <c r="I88" s="36">
        <v>0</v>
      </c>
      <c r="J88" s="36">
        <v>0</v>
      </c>
      <c r="K88" s="36">
        <v>0</v>
      </c>
      <c r="L88" s="36">
        <v>0</v>
      </c>
      <c r="M88" s="36">
        <v>0</v>
      </c>
      <c r="N88" s="36">
        <v>0</v>
      </c>
      <c r="O88" s="36">
        <v>0</v>
      </c>
      <c r="P88">
        <f t="shared" si="10"/>
        <v>8.1137123616625928</v>
      </c>
      <c r="Q88">
        <f t="shared" si="11"/>
        <v>8.1024625854394507</v>
      </c>
      <c r="R88">
        <f t="shared" si="12"/>
        <v>3302.5909819676372</v>
      </c>
    </row>
    <row r="89" spans="1:18" ht="15.75">
      <c r="A89" s="14">
        <v>2021</v>
      </c>
      <c r="B89" s="14">
        <f>B88+1</f>
        <v>3</v>
      </c>
      <c r="C89" s="17">
        <v>3654.7582531969306</v>
      </c>
      <c r="D89" s="35">
        <f t="shared" si="13"/>
        <v>87</v>
      </c>
      <c r="E89" s="36">
        <v>0</v>
      </c>
      <c r="F89" s="36">
        <v>0</v>
      </c>
      <c r="G89" s="36">
        <v>1</v>
      </c>
      <c r="H89" s="36">
        <v>0</v>
      </c>
      <c r="I89" s="36">
        <v>0</v>
      </c>
      <c r="J89" s="36">
        <v>0</v>
      </c>
      <c r="K89" s="36">
        <v>0</v>
      </c>
      <c r="L89" s="36">
        <v>0</v>
      </c>
      <c r="M89" s="36">
        <v>0</v>
      </c>
      <c r="N89" s="36">
        <v>0</v>
      </c>
      <c r="O89" s="36">
        <v>0</v>
      </c>
      <c r="P89">
        <f t="shared" si="10"/>
        <v>8.2037852286002515</v>
      </c>
      <c r="Q89">
        <f t="shared" si="11"/>
        <v>8.1915274556555957</v>
      </c>
      <c r="R89">
        <f t="shared" si="12"/>
        <v>3610.2325071136474</v>
      </c>
    </row>
    <row r="90" spans="1:18" ht="15.75">
      <c r="A90" s="14">
        <v>2021</v>
      </c>
      <c r="B90" s="14">
        <f t="shared" ref="B90:B98" si="15">B89+1</f>
        <v>4</v>
      </c>
      <c r="C90" s="17">
        <v>3623.2778439897697</v>
      </c>
      <c r="D90" s="35">
        <f t="shared" si="13"/>
        <v>88</v>
      </c>
      <c r="E90" s="36">
        <v>0</v>
      </c>
      <c r="F90" s="36">
        <v>0</v>
      </c>
      <c r="G90" s="36">
        <v>0</v>
      </c>
      <c r="H90" s="36">
        <v>1</v>
      </c>
      <c r="I90" s="36">
        <v>0</v>
      </c>
      <c r="J90" s="36">
        <v>0</v>
      </c>
      <c r="K90" s="36">
        <v>0</v>
      </c>
      <c r="L90" s="36">
        <v>0</v>
      </c>
      <c r="M90" s="36">
        <v>0</v>
      </c>
      <c r="N90" s="36">
        <v>0</v>
      </c>
      <c r="O90" s="36">
        <v>0</v>
      </c>
      <c r="P90">
        <f t="shared" si="10"/>
        <v>8.1951343768836331</v>
      </c>
      <c r="Q90">
        <f t="shared" si="11"/>
        <v>8.1729253644003208</v>
      </c>
      <c r="R90">
        <f t="shared" si="12"/>
        <v>3543.695415770725</v>
      </c>
    </row>
    <row r="91" spans="1:18" ht="15.75">
      <c r="A91" s="14">
        <v>2021</v>
      </c>
      <c r="B91" s="14">
        <f t="shared" si="15"/>
        <v>5</v>
      </c>
      <c r="C91" s="17">
        <v>3662.6283554987212</v>
      </c>
      <c r="D91" s="35">
        <f t="shared" si="13"/>
        <v>89</v>
      </c>
      <c r="E91" s="36">
        <v>0</v>
      </c>
      <c r="F91" s="36">
        <v>0</v>
      </c>
      <c r="G91" s="36">
        <v>0</v>
      </c>
      <c r="H91" s="36">
        <v>0</v>
      </c>
      <c r="I91" s="36">
        <v>1</v>
      </c>
      <c r="J91" s="36">
        <v>0</v>
      </c>
      <c r="K91" s="36">
        <v>0</v>
      </c>
      <c r="L91" s="36">
        <v>0</v>
      </c>
      <c r="M91" s="36">
        <v>0</v>
      </c>
      <c r="N91" s="36">
        <v>0</v>
      </c>
      <c r="O91" s="36">
        <v>0</v>
      </c>
      <c r="P91">
        <f t="shared" si="10"/>
        <v>8.2059362985811894</v>
      </c>
      <c r="Q91">
        <f t="shared" si="11"/>
        <v>8.1794908305662588</v>
      </c>
      <c r="R91">
        <f t="shared" si="12"/>
        <v>3567.0379716567868</v>
      </c>
    </row>
    <row r="92" spans="1:18" ht="15.75">
      <c r="A92" s="14">
        <v>2021</v>
      </c>
      <c r="B92" s="14">
        <f t="shared" si="15"/>
        <v>6</v>
      </c>
      <c r="C92" s="17">
        <v>4103.3540843989776</v>
      </c>
      <c r="D92" s="35">
        <f t="shared" si="13"/>
        <v>90</v>
      </c>
      <c r="E92" s="36">
        <v>0</v>
      </c>
      <c r="F92" s="36">
        <v>0</v>
      </c>
      <c r="G92" s="36">
        <v>0</v>
      </c>
      <c r="H92" s="36">
        <v>0</v>
      </c>
      <c r="I92" s="36">
        <v>0</v>
      </c>
      <c r="J92" s="36">
        <v>1</v>
      </c>
      <c r="K92" s="36">
        <v>0</v>
      </c>
      <c r="L92" s="36">
        <v>0</v>
      </c>
      <c r="M92" s="36">
        <v>0</v>
      </c>
      <c r="N92" s="36">
        <v>0</v>
      </c>
      <c r="O92" s="36">
        <v>0</v>
      </c>
      <c r="P92">
        <f t="shared" si="10"/>
        <v>8.3195599876216431</v>
      </c>
      <c r="Q92">
        <f t="shared" si="11"/>
        <v>8.2638267577415689</v>
      </c>
      <c r="R92">
        <f t="shared" si="12"/>
        <v>3880.9170498387798</v>
      </c>
    </row>
    <row r="93" spans="1:18" ht="15.75">
      <c r="A93" s="14">
        <v>2021</v>
      </c>
      <c r="B93" s="14">
        <f t="shared" si="15"/>
        <v>7</v>
      </c>
      <c r="C93" s="17">
        <v>4410.2880741687986</v>
      </c>
      <c r="D93" s="35">
        <f t="shared" si="13"/>
        <v>91</v>
      </c>
      <c r="E93" s="36">
        <v>0</v>
      </c>
      <c r="F93" s="36">
        <v>0</v>
      </c>
      <c r="G93" s="36">
        <v>0</v>
      </c>
      <c r="H93" s="36">
        <v>0</v>
      </c>
      <c r="I93" s="36">
        <v>0</v>
      </c>
      <c r="J93" s="36">
        <v>0</v>
      </c>
      <c r="K93" s="36">
        <v>1</v>
      </c>
      <c r="L93" s="36">
        <v>0</v>
      </c>
      <c r="M93" s="36">
        <v>0</v>
      </c>
      <c r="N93" s="36">
        <v>0</v>
      </c>
      <c r="O93" s="36">
        <v>0</v>
      </c>
      <c r="P93">
        <f t="shared" si="10"/>
        <v>8.3916952892482115</v>
      </c>
      <c r="Q93">
        <f t="shared" si="11"/>
        <v>8.3367612869116847</v>
      </c>
      <c r="R93">
        <f t="shared" si="12"/>
        <v>4174.5476616975475</v>
      </c>
    </row>
    <row r="94" spans="1:18" ht="15.75">
      <c r="A94" s="14">
        <v>2021</v>
      </c>
      <c r="B94" s="14">
        <f t="shared" si="15"/>
        <v>8</v>
      </c>
      <c r="C94" s="17">
        <v>4347.3272557544751</v>
      </c>
      <c r="D94" s="35">
        <f t="shared" si="13"/>
        <v>92</v>
      </c>
      <c r="E94" s="36">
        <v>0</v>
      </c>
      <c r="F94" s="36">
        <v>0</v>
      </c>
      <c r="G94" s="36">
        <v>0</v>
      </c>
      <c r="H94" s="36">
        <v>0</v>
      </c>
      <c r="I94" s="36">
        <v>0</v>
      </c>
      <c r="J94" s="36">
        <v>0</v>
      </c>
      <c r="K94" s="36">
        <v>0</v>
      </c>
      <c r="L94" s="36">
        <v>1</v>
      </c>
      <c r="M94" s="36">
        <v>0</v>
      </c>
      <c r="N94" s="36">
        <v>0</v>
      </c>
      <c r="O94" s="36">
        <v>0</v>
      </c>
      <c r="P94">
        <f t="shared" si="10"/>
        <v>8.3773165112824834</v>
      </c>
      <c r="Q94">
        <f t="shared" si="11"/>
        <v>8.3388334347135444</v>
      </c>
      <c r="R94">
        <f t="shared" si="12"/>
        <v>4183.2069099812206</v>
      </c>
    </row>
    <row r="95" spans="1:18" ht="15.75">
      <c r="A95" s="14">
        <v>2021</v>
      </c>
      <c r="B95" s="14">
        <f t="shared" si="15"/>
        <v>9</v>
      </c>
      <c r="C95" s="17">
        <v>3953.8221406649614</v>
      </c>
      <c r="D95" s="35">
        <f t="shared" si="13"/>
        <v>93</v>
      </c>
      <c r="E95" s="36">
        <v>0</v>
      </c>
      <c r="F95" s="36">
        <v>0</v>
      </c>
      <c r="G95" s="36">
        <v>0</v>
      </c>
      <c r="H95" s="36">
        <v>0</v>
      </c>
      <c r="I95" s="36">
        <v>0</v>
      </c>
      <c r="J95" s="36">
        <v>0</v>
      </c>
      <c r="K95" s="36">
        <v>0</v>
      </c>
      <c r="L95" s="36">
        <v>0</v>
      </c>
      <c r="M95" s="36">
        <v>1</v>
      </c>
      <c r="N95" s="36">
        <v>0</v>
      </c>
      <c r="O95" s="36">
        <v>0</v>
      </c>
      <c r="P95">
        <f t="shared" si="10"/>
        <v>8.2824380205906021</v>
      </c>
      <c r="Q95">
        <f t="shared" si="11"/>
        <v>8.250551588311632</v>
      </c>
      <c r="R95">
        <f t="shared" si="12"/>
        <v>3829.7376774883251</v>
      </c>
    </row>
    <row r="96" spans="1:18" ht="15.75">
      <c r="A96" s="14">
        <v>2021</v>
      </c>
      <c r="B96" s="14">
        <f t="shared" si="15"/>
        <v>10</v>
      </c>
      <c r="C96" s="17">
        <v>3568.1871278772378</v>
      </c>
      <c r="D96" s="35">
        <f t="shared" si="13"/>
        <v>94</v>
      </c>
      <c r="E96" s="36">
        <v>0</v>
      </c>
      <c r="F96" s="36">
        <v>0</v>
      </c>
      <c r="G96" s="36">
        <v>0</v>
      </c>
      <c r="H96" s="36">
        <v>0</v>
      </c>
      <c r="I96" s="36">
        <v>0</v>
      </c>
      <c r="J96" s="36">
        <v>0</v>
      </c>
      <c r="K96" s="36">
        <v>0</v>
      </c>
      <c r="L96" s="36">
        <v>0</v>
      </c>
      <c r="M96" s="36">
        <v>0</v>
      </c>
      <c r="N96" s="36">
        <v>1</v>
      </c>
      <c r="O96" s="36">
        <v>0</v>
      </c>
      <c r="P96">
        <f t="shared" si="10"/>
        <v>8.179812938478582</v>
      </c>
      <c r="Q96">
        <f t="shared" si="11"/>
        <v>8.1692813851642327</v>
      </c>
      <c r="R96">
        <f t="shared" si="12"/>
        <v>3530.8057623344034</v>
      </c>
    </row>
    <row r="97" spans="1:18" ht="15.75">
      <c r="A97" s="14">
        <v>2021</v>
      </c>
      <c r="B97" s="14">
        <f t="shared" si="15"/>
        <v>11</v>
      </c>
      <c r="C97" s="17">
        <v>3292.7335473145781</v>
      </c>
      <c r="D97" s="35">
        <f t="shared" si="13"/>
        <v>95</v>
      </c>
      <c r="E97" s="36">
        <v>0</v>
      </c>
      <c r="F97" s="36">
        <v>0</v>
      </c>
      <c r="G97" s="36">
        <v>0</v>
      </c>
      <c r="H97" s="36">
        <v>0</v>
      </c>
      <c r="I97" s="36">
        <v>0</v>
      </c>
      <c r="J97" s="36">
        <v>0</v>
      </c>
      <c r="K97" s="36">
        <v>0</v>
      </c>
      <c r="L97" s="36">
        <v>0</v>
      </c>
      <c r="M97" s="36">
        <v>0</v>
      </c>
      <c r="N97" s="36">
        <v>0</v>
      </c>
      <c r="O97" s="36">
        <v>1</v>
      </c>
      <c r="P97">
        <f t="shared" si="10"/>
        <v>8.0994733642269576</v>
      </c>
      <c r="Q97">
        <f t="shared" si="11"/>
        <v>8.0921436937192492</v>
      </c>
      <c r="R97">
        <f t="shared" si="12"/>
        <v>3268.6871291599241</v>
      </c>
    </row>
    <row r="98" spans="1:18" ht="15.75">
      <c r="A98" s="14">
        <v>2021</v>
      </c>
      <c r="B98" s="14">
        <f t="shared" si="15"/>
        <v>12</v>
      </c>
      <c r="C98" s="17">
        <v>3568.1871278772378</v>
      </c>
      <c r="D98" s="35">
        <f t="shared" si="13"/>
        <v>96</v>
      </c>
      <c r="E98" s="36">
        <v>0</v>
      </c>
      <c r="F98" s="36">
        <v>0</v>
      </c>
      <c r="G98" s="36">
        <v>0</v>
      </c>
      <c r="H98" s="36">
        <v>0</v>
      </c>
      <c r="I98" s="36">
        <v>0</v>
      </c>
      <c r="J98" s="36">
        <v>0</v>
      </c>
      <c r="K98" s="36">
        <v>0</v>
      </c>
      <c r="L98" s="36">
        <v>0</v>
      </c>
      <c r="M98" s="36">
        <v>0</v>
      </c>
      <c r="N98" s="36">
        <v>0</v>
      </c>
      <c r="O98" s="36">
        <v>0</v>
      </c>
      <c r="P98">
        <f t="shared" si="10"/>
        <v>8.179812938478582</v>
      </c>
      <c r="Q98">
        <f t="shared" si="11"/>
        <v>8.1650255963416836</v>
      </c>
      <c r="R98">
        <f t="shared" si="12"/>
        <v>3515.8113278410933</v>
      </c>
    </row>
    <row r="99" spans="1:18" ht="15.75">
      <c r="A99" s="19">
        <v>2022</v>
      </c>
      <c r="B99" s="19">
        <v>1</v>
      </c>
      <c r="C99" s="20">
        <v>3639.0180485933502</v>
      </c>
      <c r="D99" s="37">
        <f t="shared" si="13"/>
        <v>97</v>
      </c>
      <c r="E99" s="38">
        <v>1</v>
      </c>
      <c r="F99" s="38">
        <v>0</v>
      </c>
      <c r="G99" s="38">
        <v>0</v>
      </c>
      <c r="H99" s="38">
        <v>0</v>
      </c>
      <c r="I99" s="38">
        <v>0</v>
      </c>
      <c r="J99" s="38">
        <v>0</v>
      </c>
      <c r="K99" s="38">
        <v>0</v>
      </c>
      <c r="L99" s="38">
        <v>0</v>
      </c>
      <c r="M99" s="38">
        <v>0</v>
      </c>
      <c r="N99" s="38">
        <v>0</v>
      </c>
      <c r="O99" s="38">
        <v>0</v>
      </c>
      <c r="P99" s="39">
        <f t="shared" si="10"/>
        <v>8.1994691573672007</v>
      </c>
      <c r="Q99">
        <f t="shared" si="11"/>
        <v>8.1864955124534511</v>
      </c>
      <c r="R99">
        <f t="shared" si="12"/>
        <v>3592.1116519838802</v>
      </c>
    </row>
    <row r="100" spans="1:18" ht="15.75">
      <c r="A100" s="19">
        <v>2022</v>
      </c>
      <c r="B100" s="19">
        <v>2</v>
      </c>
      <c r="C100" s="20">
        <v>3528.8366163682863</v>
      </c>
      <c r="D100" s="37">
        <f t="shared" si="13"/>
        <v>98</v>
      </c>
      <c r="E100" s="38">
        <v>0</v>
      </c>
      <c r="F100" s="38">
        <v>1</v>
      </c>
      <c r="G100" s="38">
        <v>0</v>
      </c>
      <c r="H100" s="38">
        <v>0</v>
      </c>
      <c r="I100" s="38">
        <v>0</v>
      </c>
      <c r="J100" s="38">
        <v>0</v>
      </c>
      <c r="K100" s="38">
        <v>0</v>
      </c>
      <c r="L100" s="38">
        <v>0</v>
      </c>
      <c r="M100" s="38">
        <v>0</v>
      </c>
      <c r="N100" s="38">
        <v>0</v>
      </c>
      <c r="O100" s="38">
        <v>0</v>
      </c>
      <c r="P100" s="39">
        <f t="shared" si="10"/>
        <v>8.1687235251731583</v>
      </c>
      <c r="Q100">
        <f t="shared" si="11"/>
        <v>8.1782559218530988</v>
      </c>
      <c r="R100">
        <f t="shared" si="12"/>
        <v>3562.6357241317805</v>
      </c>
    </row>
    <row r="101" spans="1:18" ht="15.75">
      <c r="A101" s="19">
        <v>2022</v>
      </c>
      <c r="B101" s="19">
        <f>B100+1</f>
        <v>3</v>
      </c>
      <c r="C101" s="20">
        <v>3961.6922429667516</v>
      </c>
      <c r="D101" s="37">
        <f t="shared" si="13"/>
        <v>99</v>
      </c>
      <c r="E101" s="38">
        <v>0</v>
      </c>
      <c r="F101" s="38">
        <v>0</v>
      </c>
      <c r="G101" s="38">
        <v>1</v>
      </c>
      <c r="H101" s="38">
        <v>0</v>
      </c>
      <c r="I101" s="38">
        <v>0</v>
      </c>
      <c r="J101" s="38">
        <v>0</v>
      </c>
      <c r="K101" s="38">
        <v>0</v>
      </c>
      <c r="L101" s="38">
        <v>0</v>
      </c>
      <c r="M101" s="38">
        <v>0</v>
      </c>
      <c r="N101" s="38">
        <v>0</v>
      </c>
      <c r="O101" s="38">
        <v>0</v>
      </c>
      <c r="P101" s="39">
        <f t="shared" si="10"/>
        <v>8.2844265470498346</v>
      </c>
      <c r="Q101">
        <f t="shared" si="11"/>
        <v>8.2673207920692438</v>
      </c>
      <c r="R101">
        <f t="shared" si="12"/>
        <v>3894.5008245017243</v>
      </c>
    </row>
    <row r="102" spans="1:18" ht="15.75">
      <c r="A102" s="19">
        <v>2022</v>
      </c>
      <c r="B102" s="19">
        <f t="shared" ref="B102:B110" si="16">B101+1</f>
        <v>4</v>
      </c>
      <c r="C102" s="20">
        <v>3898.7314245524294</v>
      </c>
      <c r="D102" s="37">
        <f t="shared" si="13"/>
        <v>100</v>
      </c>
      <c r="E102" s="38">
        <v>0</v>
      </c>
      <c r="F102" s="38">
        <v>0</v>
      </c>
      <c r="G102" s="38">
        <v>0</v>
      </c>
      <c r="H102" s="38">
        <v>1</v>
      </c>
      <c r="I102" s="38">
        <v>0</v>
      </c>
      <c r="J102" s="38">
        <v>0</v>
      </c>
      <c r="K102" s="38">
        <v>0</v>
      </c>
      <c r="L102" s="38">
        <v>0</v>
      </c>
      <c r="M102" s="38">
        <v>0</v>
      </c>
      <c r="N102" s="38">
        <v>0</v>
      </c>
      <c r="O102" s="38">
        <v>0</v>
      </c>
      <c r="P102" s="39">
        <f t="shared" si="10"/>
        <v>8.2684065034483165</v>
      </c>
      <c r="Q102">
        <f t="shared" si="11"/>
        <v>8.2487187008139671</v>
      </c>
      <c r="R102">
        <f t="shared" si="12"/>
        <v>3822.7246282084411</v>
      </c>
    </row>
    <row r="103" spans="1:18" ht="15.75">
      <c r="A103" s="19">
        <v>2022</v>
      </c>
      <c r="B103" s="19">
        <f t="shared" si="16"/>
        <v>5</v>
      </c>
      <c r="C103" s="20">
        <v>3953.8221406649614</v>
      </c>
      <c r="D103" s="37">
        <f t="shared" si="13"/>
        <v>101</v>
      </c>
      <c r="E103" s="38">
        <v>0</v>
      </c>
      <c r="F103" s="38">
        <v>0</v>
      </c>
      <c r="G103" s="38">
        <v>0</v>
      </c>
      <c r="H103" s="38">
        <v>0</v>
      </c>
      <c r="I103" s="38">
        <v>1</v>
      </c>
      <c r="J103" s="38">
        <v>0</v>
      </c>
      <c r="K103" s="38">
        <v>0</v>
      </c>
      <c r="L103" s="38">
        <v>0</v>
      </c>
      <c r="M103" s="38">
        <v>0</v>
      </c>
      <c r="N103" s="38">
        <v>0</v>
      </c>
      <c r="O103" s="38">
        <v>0</v>
      </c>
      <c r="P103" s="39">
        <f t="shared" si="10"/>
        <v>8.2824380205906021</v>
      </c>
      <c r="Q103">
        <f t="shared" si="11"/>
        <v>8.2552841669799069</v>
      </c>
      <c r="R103">
        <f t="shared" si="12"/>
        <v>3847.9051679562672</v>
      </c>
    </row>
    <row r="104" spans="1:18" ht="15.75">
      <c r="A104" s="19">
        <v>2022</v>
      </c>
      <c r="B104" s="19">
        <f t="shared" si="16"/>
        <v>6</v>
      </c>
      <c r="C104" s="20">
        <v>4481.1189948849105</v>
      </c>
      <c r="D104" s="37">
        <f t="shared" si="13"/>
        <v>102</v>
      </c>
      <c r="E104" s="38">
        <v>0</v>
      </c>
      <c r="F104" s="38">
        <v>0</v>
      </c>
      <c r="G104" s="38">
        <v>0</v>
      </c>
      <c r="H104" s="38">
        <v>0</v>
      </c>
      <c r="I104" s="38">
        <v>0</v>
      </c>
      <c r="J104" s="38">
        <v>1</v>
      </c>
      <c r="K104" s="38">
        <v>0</v>
      </c>
      <c r="L104" s="38">
        <v>0</v>
      </c>
      <c r="M104" s="38">
        <v>0</v>
      </c>
      <c r="N104" s="38">
        <v>0</v>
      </c>
      <c r="O104" s="38">
        <v>0</v>
      </c>
      <c r="P104" s="39">
        <f t="shared" si="10"/>
        <v>8.4076280698642414</v>
      </c>
      <c r="Q104">
        <f t="shared" si="11"/>
        <v>8.339620094155217</v>
      </c>
      <c r="R104">
        <f t="shared" si="12"/>
        <v>4186.4989638863008</v>
      </c>
    </row>
    <row r="105" spans="1:18" ht="15.75">
      <c r="A105" s="19">
        <v>2022</v>
      </c>
      <c r="B105" s="19">
        <f t="shared" si="16"/>
        <v>7</v>
      </c>
      <c r="C105" s="20">
        <v>4819.5333938618933</v>
      </c>
      <c r="D105" s="37">
        <f t="shared" si="13"/>
        <v>103</v>
      </c>
      <c r="E105" s="38">
        <v>0</v>
      </c>
      <c r="F105" s="38">
        <v>0</v>
      </c>
      <c r="G105" s="38">
        <v>0</v>
      </c>
      <c r="H105" s="38">
        <v>0</v>
      </c>
      <c r="I105" s="38">
        <v>0</v>
      </c>
      <c r="J105" s="38">
        <v>0</v>
      </c>
      <c r="K105" s="38">
        <v>1</v>
      </c>
      <c r="L105" s="38">
        <v>0</v>
      </c>
      <c r="M105" s="38">
        <v>0</v>
      </c>
      <c r="N105" s="38">
        <v>0</v>
      </c>
      <c r="O105" s="38">
        <v>0</v>
      </c>
      <c r="P105" s="39">
        <f t="shared" si="10"/>
        <v>8.4804323961058987</v>
      </c>
      <c r="Q105">
        <f t="shared" si="11"/>
        <v>8.412554623325331</v>
      </c>
      <c r="R105">
        <f t="shared" si="12"/>
        <v>4503.2499370520554</v>
      </c>
    </row>
    <row r="106" spans="1:18" ht="15.75">
      <c r="A106" s="19">
        <v>2022</v>
      </c>
      <c r="B106" s="19">
        <f t="shared" si="16"/>
        <v>8</v>
      </c>
      <c r="C106" s="20">
        <v>4835.2735984654737</v>
      </c>
      <c r="D106" s="37">
        <f t="shared" si="13"/>
        <v>104</v>
      </c>
      <c r="E106" s="38">
        <v>0</v>
      </c>
      <c r="F106" s="38">
        <v>0</v>
      </c>
      <c r="G106" s="38">
        <v>0</v>
      </c>
      <c r="H106" s="38">
        <v>0</v>
      </c>
      <c r="I106" s="38">
        <v>0</v>
      </c>
      <c r="J106" s="38">
        <v>0</v>
      </c>
      <c r="K106" s="38">
        <v>0</v>
      </c>
      <c r="L106" s="38">
        <v>1</v>
      </c>
      <c r="M106" s="38">
        <v>0</v>
      </c>
      <c r="N106" s="38">
        <v>0</v>
      </c>
      <c r="O106" s="38">
        <v>0</v>
      </c>
      <c r="P106" s="39">
        <f t="shared" si="10"/>
        <v>8.4836929933526886</v>
      </c>
      <c r="Q106">
        <f t="shared" si="11"/>
        <v>8.4146267711271925</v>
      </c>
      <c r="R106">
        <f t="shared" si="12"/>
        <v>4512.5910112111042</v>
      </c>
    </row>
    <row r="107" spans="1:18" ht="15.75">
      <c r="A107" s="19">
        <v>2022</v>
      </c>
      <c r="B107" s="19">
        <f t="shared" si="16"/>
        <v>9</v>
      </c>
      <c r="C107" s="20">
        <v>4339.4571534526858</v>
      </c>
      <c r="D107" s="37">
        <f t="shared" si="13"/>
        <v>105</v>
      </c>
      <c r="E107" s="38">
        <v>0</v>
      </c>
      <c r="F107" s="38">
        <v>0</v>
      </c>
      <c r="G107" s="38">
        <v>0</v>
      </c>
      <c r="H107" s="38">
        <v>0</v>
      </c>
      <c r="I107" s="38">
        <v>0</v>
      </c>
      <c r="J107" s="38">
        <v>0</v>
      </c>
      <c r="K107" s="38">
        <v>0</v>
      </c>
      <c r="L107" s="38">
        <v>0</v>
      </c>
      <c r="M107" s="38">
        <v>1</v>
      </c>
      <c r="N107" s="38">
        <v>0</v>
      </c>
      <c r="O107" s="38">
        <v>0</v>
      </c>
      <c r="P107" s="39">
        <f t="shared" si="10"/>
        <v>8.3755045394217014</v>
      </c>
      <c r="Q107">
        <f t="shared" si="11"/>
        <v>8.3263449247252783</v>
      </c>
      <c r="R107">
        <f t="shared" si="12"/>
        <v>4131.2897474650281</v>
      </c>
    </row>
    <row r="108" spans="1:18" ht="15.75">
      <c r="A108" s="19">
        <v>2022</v>
      </c>
      <c r="B108" s="19">
        <f t="shared" si="16"/>
        <v>10</v>
      </c>
      <c r="C108" s="20">
        <v>3890.8613222506392</v>
      </c>
      <c r="D108" s="37">
        <f t="shared" si="13"/>
        <v>106</v>
      </c>
      <c r="E108" s="38">
        <v>0</v>
      </c>
      <c r="F108" s="38">
        <v>0</v>
      </c>
      <c r="G108" s="38">
        <v>0</v>
      </c>
      <c r="H108" s="38">
        <v>0</v>
      </c>
      <c r="I108" s="38">
        <v>0</v>
      </c>
      <c r="J108" s="38">
        <v>0</v>
      </c>
      <c r="K108" s="38">
        <v>0</v>
      </c>
      <c r="L108" s="38">
        <v>0</v>
      </c>
      <c r="M108" s="38">
        <v>0</v>
      </c>
      <c r="N108" s="38">
        <v>1</v>
      </c>
      <c r="O108" s="38">
        <v>0</v>
      </c>
      <c r="P108" s="39">
        <f t="shared" si="10"/>
        <v>8.2663858317044969</v>
      </c>
      <c r="Q108">
        <f t="shared" si="11"/>
        <v>8.2450747215778808</v>
      </c>
      <c r="R108">
        <f t="shared" si="12"/>
        <v>3808.8200484240756</v>
      </c>
    </row>
    <row r="109" spans="1:18" ht="15.75">
      <c r="A109" s="19">
        <v>2022</v>
      </c>
      <c r="B109" s="19">
        <f t="shared" si="16"/>
        <v>11</v>
      </c>
      <c r="C109" s="20">
        <v>3560.317025575449</v>
      </c>
      <c r="D109" s="37">
        <f t="shared" si="13"/>
        <v>107</v>
      </c>
      <c r="E109" s="38">
        <v>0</v>
      </c>
      <c r="F109" s="38">
        <v>0</v>
      </c>
      <c r="G109" s="38">
        <v>0</v>
      </c>
      <c r="H109" s="38">
        <v>0</v>
      </c>
      <c r="I109" s="38">
        <v>0</v>
      </c>
      <c r="J109" s="38">
        <v>0</v>
      </c>
      <c r="K109" s="38">
        <v>0</v>
      </c>
      <c r="L109" s="38">
        <v>0</v>
      </c>
      <c r="M109" s="38">
        <v>0</v>
      </c>
      <c r="N109" s="38">
        <v>0</v>
      </c>
      <c r="O109" s="38">
        <v>1</v>
      </c>
      <c r="P109" s="39">
        <f t="shared" si="10"/>
        <v>8.1776048720091055</v>
      </c>
      <c r="Q109">
        <f t="shared" si="11"/>
        <v>8.1679370301328973</v>
      </c>
      <c r="R109">
        <f t="shared" si="12"/>
        <v>3526.0622950096249</v>
      </c>
    </row>
    <row r="110" spans="1:18" ht="15.75">
      <c r="A110" s="19">
        <v>2022</v>
      </c>
      <c r="B110" s="19">
        <f t="shared" si="16"/>
        <v>12</v>
      </c>
      <c r="C110" s="20">
        <v>3804.290196930946</v>
      </c>
      <c r="D110" s="37">
        <f t="shared" si="13"/>
        <v>108</v>
      </c>
      <c r="E110" s="38">
        <v>0</v>
      </c>
      <c r="F110" s="38">
        <v>0</v>
      </c>
      <c r="G110" s="38">
        <v>0</v>
      </c>
      <c r="H110" s="38">
        <v>0</v>
      </c>
      <c r="I110" s="38">
        <v>0</v>
      </c>
      <c r="J110" s="38">
        <v>0</v>
      </c>
      <c r="K110" s="38">
        <v>0</v>
      </c>
      <c r="L110" s="38">
        <v>0</v>
      </c>
      <c r="M110" s="38">
        <v>0</v>
      </c>
      <c r="N110" s="38">
        <v>0</v>
      </c>
      <c r="O110" s="38">
        <v>0</v>
      </c>
      <c r="P110" s="39">
        <f t="shared" si="10"/>
        <v>8.2438847080665258</v>
      </c>
      <c r="Q110">
        <f t="shared" si="11"/>
        <v>8.2408189327553316</v>
      </c>
      <c r="R110">
        <f t="shared" si="12"/>
        <v>3792.6449579327932</v>
      </c>
    </row>
    <row r="111" spans="1:18" ht="15.75">
      <c r="A111" s="14">
        <v>2023</v>
      </c>
      <c r="B111" s="14">
        <v>1</v>
      </c>
      <c r="C111" s="17">
        <v>3835.7706061381073</v>
      </c>
      <c r="D111" s="35">
        <f t="shared" si="13"/>
        <v>109</v>
      </c>
      <c r="E111" s="36">
        <v>1</v>
      </c>
      <c r="F111" s="36">
        <v>0</v>
      </c>
      <c r="G111" s="36">
        <v>0</v>
      </c>
      <c r="H111" s="36">
        <v>0</v>
      </c>
      <c r="I111" s="36">
        <v>0</v>
      </c>
      <c r="J111" s="36">
        <v>0</v>
      </c>
      <c r="K111" s="36">
        <v>0</v>
      </c>
      <c r="L111" s="36">
        <v>0</v>
      </c>
      <c r="M111" s="36">
        <v>0</v>
      </c>
      <c r="N111" s="36">
        <v>0</v>
      </c>
      <c r="O111" s="36">
        <v>0</v>
      </c>
      <c r="P111">
        <f t="shared" si="10"/>
        <v>8.2521256339383982</v>
      </c>
      <c r="Q111">
        <f t="shared" si="11"/>
        <v>8.2622888488670991</v>
      </c>
      <c r="R111">
        <f t="shared" si="12"/>
        <v>3874.9531402169869</v>
      </c>
    </row>
    <row r="112" spans="1:18" ht="15.75">
      <c r="A112" s="14">
        <v>2023</v>
      </c>
      <c r="B112" s="14">
        <v>2</v>
      </c>
      <c r="C112" s="17">
        <v>3662.6283554987212</v>
      </c>
      <c r="D112" s="35">
        <f t="shared" si="13"/>
        <v>110</v>
      </c>
      <c r="E112" s="36">
        <v>0</v>
      </c>
      <c r="F112" s="36">
        <v>1</v>
      </c>
      <c r="G112" s="36">
        <v>0</v>
      </c>
      <c r="H112" s="36">
        <v>0</v>
      </c>
      <c r="I112" s="36">
        <v>0</v>
      </c>
      <c r="J112" s="36">
        <v>0</v>
      </c>
      <c r="K112" s="36">
        <v>0</v>
      </c>
      <c r="L112" s="36">
        <v>0</v>
      </c>
      <c r="M112" s="36">
        <v>0</v>
      </c>
      <c r="N112" s="36">
        <v>0</v>
      </c>
      <c r="O112" s="36">
        <v>0</v>
      </c>
      <c r="P112">
        <f t="shared" si="10"/>
        <v>8.2059362985811894</v>
      </c>
      <c r="Q112">
        <f t="shared" si="11"/>
        <v>8.2540492582667468</v>
      </c>
      <c r="R112">
        <f t="shared" si="12"/>
        <v>3843.1562891563517</v>
      </c>
    </row>
    <row r="113" spans="1:18" ht="15.75">
      <c r="A113" s="14">
        <v>2023</v>
      </c>
      <c r="B113" s="14">
        <f>B112+1</f>
        <v>3</v>
      </c>
      <c r="C113" s="17">
        <v>4008.9128567774942</v>
      </c>
      <c r="D113" s="35">
        <f t="shared" si="13"/>
        <v>111</v>
      </c>
      <c r="E113" s="36">
        <v>0</v>
      </c>
      <c r="F113" s="36">
        <v>0</v>
      </c>
      <c r="G113" s="36">
        <v>1</v>
      </c>
      <c r="H113" s="36">
        <v>0</v>
      </c>
      <c r="I113" s="36">
        <v>0</v>
      </c>
      <c r="J113" s="36">
        <v>0</v>
      </c>
      <c r="K113" s="36">
        <v>0</v>
      </c>
      <c r="L113" s="36">
        <v>0</v>
      </c>
      <c r="M113" s="36">
        <v>0</v>
      </c>
      <c r="N113" s="36">
        <v>0</v>
      </c>
      <c r="O113" s="36">
        <v>0</v>
      </c>
      <c r="P113">
        <f t="shared" si="10"/>
        <v>8.2962753755086496</v>
      </c>
      <c r="Q113">
        <f t="shared" si="11"/>
        <v>8.34311412848289</v>
      </c>
      <c r="R113">
        <f t="shared" si="12"/>
        <v>4201.1523197353827</v>
      </c>
    </row>
    <row r="114" spans="1:18" ht="15.75">
      <c r="A114" s="14">
        <v>2023</v>
      </c>
      <c r="B114" s="14">
        <f t="shared" ref="B114:B122" si="17">B113+1</f>
        <v>4</v>
      </c>
      <c r="C114" s="17">
        <v>3898.7314245524294</v>
      </c>
      <c r="D114" s="35">
        <f t="shared" si="13"/>
        <v>112</v>
      </c>
      <c r="E114" s="36">
        <v>0</v>
      </c>
      <c r="F114" s="36">
        <v>0</v>
      </c>
      <c r="G114" s="36">
        <v>0</v>
      </c>
      <c r="H114" s="36">
        <v>1</v>
      </c>
      <c r="I114" s="36">
        <v>0</v>
      </c>
      <c r="J114" s="36">
        <v>0</v>
      </c>
      <c r="K114" s="36">
        <v>0</v>
      </c>
      <c r="L114" s="36">
        <v>0</v>
      </c>
      <c r="M114" s="36">
        <v>0</v>
      </c>
      <c r="N114" s="36">
        <v>0</v>
      </c>
      <c r="O114" s="36">
        <v>0</v>
      </c>
      <c r="P114">
        <f t="shared" si="10"/>
        <v>8.2684065034483165</v>
      </c>
      <c r="Q114">
        <f t="shared" si="11"/>
        <v>8.3245120372276151</v>
      </c>
      <c r="R114">
        <f t="shared" si="12"/>
        <v>4123.7244933854263</v>
      </c>
    </row>
    <row r="115" spans="1:18" ht="15.75">
      <c r="A115" s="14">
        <v>2023</v>
      </c>
      <c r="B115" s="14">
        <f t="shared" si="17"/>
        <v>5</v>
      </c>
      <c r="C115" s="17">
        <v>4016.7829590792835</v>
      </c>
      <c r="D115" s="35">
        <f t="shared" si="13"/>
        <v>113</v>
      </c>
      <c r="E115" s="36">
        <v>0</v>
      </c>
      <c r="F115" s="36">
        <v>0</v>
      </c>
      <c r="G115" s="36">
        <v>0</v>
      </c>
      <c r="H115" s="36">
        <v>0</v>
      </c>
      <c r="I115" s="36">
        <v>1</v>
      </c>
      <c r="J115" s="36">
        <v>0</v>
      </c>
      <c r="K115" s="36">
        <v>0</v>
      </c>
      <c r="L115" s="36">
        <v>0</v>
      </c>
      <c r="M115" s="36">
        <v>0</v>
      </c>
      <c r="N115" s="36">
        <v>0</v>
      </c>
      <c r="O115" s="36">
        <v>0</v>
      </c>
      <c r="P115">
        <f t="shared" si="10"/>
        <v>8.2982366022994487</v>
      </c>
      <c r="Q115">
        <f t="shared" si="11"/>
        <v>8.3310775033935549</v>
      </c>
      <c r="R115">
        <f t="shared" si="12"/>
        <v>4150.8877391365177</v>
      </c>
    </row>
    <row r="116" spans="1:18" ht="15.75">
      <c r="A116" s="14">
        <v>2023</v>
      </c>
      <c r="B116" s="14">
        <f t="shared" si="17"/>
        <v>6</v>
      </c>
      <c r="C116" s="17">
        <v>4583.4303248081833</v>
      </c>
      <c r="D116" s="35">
        <f t="shared" si="13"/>
        <v>114</v>
      </c>
      <c r="E116" s="36">
        <v>0</v>
      </c>
      <c r="F116" s="36">
        <v>0</v>
      </c>
      <c r="G116" s="36">
        <v>0</v>
      </c>
      <c r="H116" s="36">
        <v>0</v>
      </c>
      <c r="I116" s="36">
        <v>0</v>
      </c>
      <c r="J116" s="36">
        <v>1</v>
      </c>
      <c r="K116" s="36">
        <v>0</v>
      </c>
      <c r="L116" s="36">
        <v>0</v>
      </c>
      <c r="M116" s="36">
        <v>0</v>
      </c>
      <c r="N116" s="36">
        <v>0</v>
      </c>
      <c r="O116" s="36">
        <v>0</v>
      </c>
      <c r="P116">
        <f t="shared" si="10"/>
        <v>8.4302029759790305</v>
      </c>
      <c r="Q116">
        <f t="shared" si="11"/>
        <v>8.4154134305688633</v>
      </c>
      <c r="R116">
        <f t="shared" si="12"/>
        <v>4516.142280172965</v>
      </c>
    </row>
    <row r="117" spans="1:18" ht="15.75">
      <c r="A117" s="14">
        <v>2023</v>
      </c>
      <c r="B117" s="14">
        <f t="shared" si="17"/>
        <v>7</v>
      </c>
      <c r="C117" s="17">
        <v>5024.1560537084406</v>
      </c>
      <c r="D117" s="35">
        <f t="shared" si="13"/>
        <v>115</v>
      </c>
      <c r="E117" s="36">
        <v>0</v>
      </c>
      <c r="F117" s="36">
        <v>0</v>
      </c>
      <c r="G117" s="36">
        <v>0</v>
      </c>
      <c r="H117" s="36">
        <v>0</v>
      </c>
      <c r="I117" s="36">
        <v>0</v>
      </c>
      <c r="J117" s="36">
        <v>0</v>
      </c>
      <c r="K117" s="36">
        <v>1</v>
      </c>
      <c r="L117" s="36">
        <v>0</v>
      </c>
      <c r="M117" s="36">
        <v>0</v>
      </c>
      <c r="N117" s="36">
        <v>0</v>
      </c>
      <c r="O117" s="36">
        <v>0</v>
      </c>
      <c r="P117">
        <f t="shared" si="10"/>
        <v>8.52201276931142</v>
      </c>
      <c r="Q117">
        <f t="shared" si="11"/>
        <v>8.488347959738979</v>
      </c>
      <c r="R117">
        <f t="shared" si="12"/>
        <v>4857.8341029918847</v>
      </c>
    </row>
    <row r="118" spans="1:18" ht="15.75">
      <c r="A118" s="14">
        <v>2023</v>
      </c>
      <c r="B118" s="14">
        <f t="shared" si="17"/>
        <v>8</v>
      </c>
      <c r="C118" s="17">
        <v>5134.3374859335045</v>
      </c>
      <c r="D118" s="35">
        <f t="shared" si="13"/>
        <v>116</v>
      </c>
      <c r="E118" s="36">
        <v>0</v>
      </c>
      <c r="F118" s="36">
        <v>0</v>
      </c>
      <c r="G118" s="36">
        <v>0</v>
      </c>
      <c r="H118" s="36">
        <v>0</v>
      </c>
      <c r="I118" s="36">
        <v>0</v>
      </c>
      <c r="J118" s="36">
        <v>0</v>
      </c>
      <c r="K118" s="36">
        <v>0</v>
      </c>
      <c r="L118" s="36">
        <v>1</v>
      </c>
      <c r="M118" s="36">
        <v>0</v>
      </c>
      <c r="N118" s="36">
        <v>0</v>
      </c>
      <c r="O118" s="36">
        <v>0</v>
      </c>
      <c r="P118">
        <f t="shared" si="10"/>
        <v>8.5437060947465504</v>
      </c>
      <c r="Q118">
        <f t="shared" si="11"/>
        <v>8.4904201075408405</v>
      </c>
      <c r="R118">
        <f t="shared" si="12"/>
        <v>4867.9106897331731</v>
      </c>
    </row>
    <row r="119" spans="1:18" ht="15.75">
      <c r="A119" s="14">
        <v>2023</v>
      </c>
      <c r="B119" s="14">
        <f t="shared" si="17"/>
        <v>9</v>
      </c>
      <c r="C119" s="17">
        <v>4339.4571534526858</v>
      </c>
      <c r="D119" s="35">
        <f t="shared" si="13"/>
        <v>117</v>
      </c>
      <c r="E119" s="36">
        <v>0</v>
      </c>
      <c r="F119" s="36">
        <v>0</v>
      </c>
      <c r="G119" s="36">
        <v>0</v>
      </c>
      <c r="H119" s="36">
        <v>0</v>
      </c>
      <c r="I119" s="36">
        <v>0</v>
      </c>
      <c r="J119" s="36">
        <v>0</v>
      </c>
      <c r="K119" s="36">
        <v>0</v>
      </c>
      <c r="L119" s="36">
        <v>0</v>
      </c>
      <c r="M119" s="36">
        <v>1</v>
      </c>
      <c r="N119" s="36">
        <v>0</v>
      </c>
      <c r="O119" s="36">
        <v>0</v>
      </c>
      <c r="P119">
        <f t="shared" si="10"/>
        <v>8.3755045394217014</v>
      </c>
      <c r="Q119">
        <f t="shared" si="11"/>
        <v>8.4021382611389264</v>
      </c>
      <c r="R119">
        <f t="shared" si="12"/>
        <v>4456.585911310558</v>
      </c>
    </row>
    <row r="120" spans="1:18" ht="15.75">
      <c r="A120" s="14">
        <v>2023</v>
      </c>
      <c r="B120" s="14">
        <f t="shared" si="17"/>
        <v>10</v>
      </c>
      <c r="C120" s="17">
        <v>3985.3025498721231</v>
      </c>
      <c r="D120" s="35">
        <f t="shared" si="13"/>
        <v>118</v>
      </c>
      <c r="E120" s="36">
        <v>0</v>
      </c>
      <c r="F120" s="36">
        <v>0</v>
      </c>
      <c r="G120" s="36">
        <v>0</v>
      </c>
      <c r="H120" s="36">
        <v>0</v>
      </c>
      <c r="I120" s="36">
        <v>0</v>
      </c>
      <c r="J120" s="36">
        <v>0</v>
      </c>
      <c r="K120" s="36">
        <v>0</v>
      </c>
      <c r="L120" s="36">
        <v>0</v>
      </c>
      <c r="M120" s="36">
        <v>0</v>
      </c>
      <c r="N120" s="36">
        <v>1</v>
      </c>
      <c r="O120" s="36">
        <v>0</v>
      </c>
      <c r="P120">
        <f t="shared" si="10"/>
        <v>8.2903685105185652</v>
      </c>
      <c r="Q120">
        <f t="shared" si="11"/>
        <v>8.3208680579915288</v>
      </c>
      <c r="R120">
        <f t="shared" si="12"/>
        <v>4108.7250723431916</v>
      </c>
    </row>
    <row r="121" spans="1:18" ht="15.75">
      <c r="A121" s="14">
        <v>2023</v>
      </c>
      <c r="B121" s="14">
        <f t="shared" si="17"/>
        <v>11</v>
      </c>
      <c r="C121" s="17">
        <v>3599.6675370843986</v>
      </c>
      <c r="D121" s="35">
        <f t="shared" si="13"/>
        <v>119</v>
      </c>
      <c r="E121" s="36">
        <v>0</v>
      </c>
      <c r="F121" s="36">
        <v>0</v>
      </c>
      <c r="G121" s="36">
        <v>0</v>
      </c>
      <c r="H121" s="36">
        <v>0</v>
      </c>
      <c r="I121" s="36">
        <v>0</v>
      </c>
      <c r="J121" s="36">
        <v>0</v>
      </c>
      <c r="K121" s="36">
        <v>0</v>
      </c>
      <c r="L121" s="36">
        <v>0</v>
      </c>
      <c r="M121" s="36">
        <v>0</v>
      </c>
      <c r="N121" s="36">
        <v>0</v>
      </c>
      <c r="O121" s="36">
        <v>1</v>
      </c>
      <c r="P121">
        <f t="shared" si="10"/>
        <v>8.1885967693697133</v>
      </c>
      <c r="Q121">
        <f t="shared" si="11"/>
        <v>8.2437303665465453</v>
      </c>
      <c r="R121">
        <f t="shared" si="12"/>
        <v>3803.7030823087503</v>
      </c>
    </row>
    <row r="122" spans="1:18" ht="15.75">
      <c r="A122" s="14">
        <v>2023</v>
      </c>
      <c r="B122" s="14">
        <f t="shared" si="17"/>
        <v>12</v>
      </c>
      <c r="C122" s="17">
        <v>3812.1602992327362</v>
      </c>
      <c r="D122" s="35">
        <f t="shared" si="13"/>
        <v>120</v>
      </c>
      <c r="E122" s="36">
        <v>0</v>
      </c>
      <c r="F122" s="36">
        <v>0</v>
      </c>
      <c r="G122" s="36">
        <v>0</v>
      </c>
      <c r="H122" s="36">
        <v>0</v>
      </c>
      <c r="I122" s="36">
        <v>0</v>
      </c>
      <c r="J122" s="36">
        <v>0</v>
      </c>
      <c r="K122" s="36">
        <v>0</v>
      </c>
      <c r="L122" s="36">
        <v>0</v>
      </c>
      <c r="M122" s="36">
        <v>0</v>
      </c>
      <c r="N122" s="36">
        <v>0</v>
      </c>
      <c r="O122" s="36">
        <v>0</v>
      </c>
      <c r="P122">
        <f t="shared" si="10"/>
        <v>8.2459513151052679</v>
      </c>
      <c r="Q122">
        <f t="shared" si="11"/>
        <v>8.3166122691689797</v>
      </c>
      <c r="R122">
        <f t="shared" si="12"/>
        <v>4091.2763614553005</v>
      </c>
    </row>
    <row r="123" spans="1:18" ht="15.75">
      <c r="A123" s="19">
        <v>2024</v>
      </c>
      <c r="B123" s="19">
        <v>1</v>
      </c>
      <c r="C123" s="20">
        <v>3993.1726521739129</v>
      </c>
      <c r="D123" s="37">
        <f t="shared" si="13"/>
        <v>121</v>
      </c>
      <c r="E123" s="38">
        <v>1</v>
      </c>
      <c r="F123" s="38">
        <v>0</v>
      </c>
      <c r="G123" s="38">
        <v>0</v>
      </c>
      <c r="H123" s="38">
        <v>0</v>
      </c>
      <c r="I123" s="38">
        <v>0</v>
      </c>
      <c r="J123" s="38">
        <v>0</v>
      </c>
      <c r="K123" s="38">
        <v>0</v>
      </c>
      <c r="L123" s="38">
        <v>0</v>
      </c>
      <c r="M123" s="38">
        <v>0</v>
      </c>
      <c r="N123" s="38">
        <v>0</v>
      </c>
      <c r="O123" s="38">
        <v>0</v>
      </c>
      <c r="P123" s="39">
        <f t="shared" si="10"/>
        <v>8.2923413448396772</v>
      </c>
      <c r="Q123">
        <f t="shared" si="11"/>
        <v>8.3380821852807472</v>
      </c>
      <c r="R123">
        <f t="shared" si="12"/>
        <v>4180.0654583174601</v>
      </c>
    </row>
    <row r="124" spans="1:18" ht="15.75">
      <c r="A124" s="19">
        <v>2024</v>
      </c>
      <c r="B124" s="19">
        <v>2</v>
      </c>
      <c r="C124" s="20">
        <v>3851.5108107416886</v>
      </c>
      <c r="D124" s="37">
        <f t="shared" si="13"/>
        <v>122</v>
      </c>
      <c r="E124" s="38">
        <v>0</v>
      </c>
      <c r="F124" s="38">
        <v>1</v>
      </c>
      <c r="G124" s="38">
        <v>0</v>
      </c>
      <c r="H124" s="38">
        <v>0</v>
      </c>
      <c r="I124" s="38">
        <v>0</v>
      </c>
      <c r="J124" s="38">
        <v>0</v>
      </c>
      <c r="K124" s="38">
        <v>0</v>
      </c>
      <c r="L124" s="38">
        <v>0</v>
      </c>
      <c r="M124" s="38">
        <v>0</v>
      </c>
      <c r="N124" s="38">
        <v>0</v>
      </c>
      <c r="O124" s="38">
        <v>0</v>
      </c>
      <c r="P124" s="39">
        <f t="shared" si="10"/>
        <v>8.2562207686803415</v>
      </c>
      <c r="Q124">
        <f t="shared" si="11"/>
        <v>8.3298425946803949</v>
      </c>
      <c r="R124">
        <f t="shared" si="12"/>
        <v>4145.7649354485866</v>
      </c>
    </row>
    <row r="125" spans="1:18" ht="15.75">
      <c r="A125" s="19">
        <v>2024</v>
      </c>
      <c r="B125" s="19">
        <f>B124+1</f>
        <v>3</v>
      </c>
      <c r="C125" s="20">
        <v>4355.1973580562653</v>
      </c>
      <c r="D125" s="37">
        <f t="shared" si="13"/>
        <v>123</v>
      </c>
      <c r="E125" s="38">
        <v>0</v>
      </c>
      <c r="F125" s="38">
        <v>0</v>
      </c>
      <c r="G125" s="38">
        <v>1</v>
      </c>
      <c r="H125" s="38">
        <v>0</v>
      </c>
      <c r="I125" s="38">
        <v>0</v>
      </c>
      <c r="J125" s="38">
        <v>0</v>
      </c>
      <c r="K125" s="38">
        <v>0</v>
      </c>
      <c r="L125" s="38">
        <v>0</v>
      </c>
      <c r="M125" s="38">
        <v>0</v>
      </c>
      <c r="N125" s="38">
        <v>0</v>
      </c>
      <c r="O125" s="38">
        <v>0</v>
      </c>
      <c r="P125" s="39">
        <f t="shared" si="10"/>
        <v>8.3791252058387293</v>
      </c>
      <c r="Q125">
        <f t="shared" si="11"/>
        <v>8.4189074648965381</v>
      </c>
      <c r="R125">
        <f t="shared" si="12"/>
        <v>4531.9494356189216</v>
      </c>
    </row>
    <row r="126" spans="1:18" ht="15.75">
      <c r="A126" s="19">
        <v>2024</v>
      </c>
      <c r="B126" s="19">
        <f t="shared" ref="B126:B134" si="18">B125+1</f>
        <v>4</v>
      </c>
      <c r="C126" s="20">
        <v>4276.4963350383632</v>
      </c>
      <c r="D126" s="37">
        <f t="shared" si="13"/>
        <v>124</v>
      </c>
      <c r="E126" s="38">
        <v>0</v>
      </c>
      <c r="F126" s="38">
        <v>0</v>
      </c>
      <c r="G126" s="38">
        <v>0</v>
      </c>
      <c r="H126" s="38">
        <v>1</v>
      </c>
      <c r="I126" s="38">
        <v>0</v>
      </c>
      <c r="J126" s="38">
        <v>0</v>
      </c>
      <c r="K126" s="38">
        <v>0</v>
      </c>
      <c r="L126" s="38">
        <v>0</v>
      </c>
      <c r="M126" s="38">
        <v>0</v>
      </c>
      <c r="N126" s="38">
        <v>0</v>
      </c>
      <c r="O126" s="38">
        <v>0</v>
      </c>
      <c r="P126" s="39">
        <f t="shared" si="10"/>
        <v>8.3608893400202025</v>
      </c>
      <c r="Q126">
        <f t="shared" si="11"/>
        <v>8.4003053736412632</v>
      </c>
      <c r="R126">
        <f t="shared" si="12"/>
        <v>4448.424972037943</v>
      </c>
    </row>
    <row r="127" spans="1:18" ht="15.75">
      <c r="A127" s="19">
        <v>2024</v>
      </c>
      <c r="B127" s="19">
        <f t="shared" si="18"/>
        <v>5</v>
      </c>
      <c r="C127" s="20">
        <v>4465.378790281331</v>
      </c>
      <c r="D127" s="37">
        <f t="shared" si="13"/>
        <v>125</v>
      </c>
      <c r="E127" s="38">
        <v>0</v>
      </c>
      <c r="F127" s="38">
        <v>0</v>
      </c>
      <c r="G127" s="38">
        <v>0</v>
      </c>
      <c r="H127" s="38">
        <v>0</v>
      </c>
      <c r="I127" s="38">
        <v>1</v>
      </c>
      <c r="J127" s="38">
        <v>0</v>
      </c>
      <c r="K127" s="38">
        <v>0</v>
      </c>
      <c r="L127" s="38">
        <v>0</v>
      </c>
      <c r="M127" s="38">
        <v>0</v>
      </c>
      <c r="N127" s="38">
        <v>0</v>
      </c>
      <c r="O127" s="38">
        <v>0</v>
      </c>
      <c r="P127" s="39">
        <f t="shared" si="10"/>
        <v>8.4041093251616221</v>
      </c>
      <c r="Q127">
        <f t="shared" si="11"/>
        <v>8.4068708398072012</v>
      </c>
      <c r="R127">
        <f t="shared" si="12"/>
        <v>4477.7270412994922</v>
      </c>
    </row>
    <row r="128" spans="1:18" ht="15.75">
      <c r="A128" s="19">
        <v>2024</v>
      </c>
      <c r="B128" s="19">
        <f t="shared" si="18"/>
        <v>6</v>
      </c>
      <c r="C128" s="20">
        <v>4874.6241099744248</v>
      </c>
      <c r="D128" s="37">
        <f t="shared" si="13"/>
        <v>126</v>
      </c>
      <c r="E128" s="38">
        <v>0</v>
      </c>
      <c r="F128" s="38">
        <v>0</v>
      </c>
      <c r="G128" s="38">
        <v>0</v>
      </c>
      <c r="H128" s="38">
        <v>0</v>
      </c>
      <c r="I128" s="38">
        <v>0</v>
      </c>
      <c r="J128" s="38">
        <v>1</v>
      </c>
      <c r="K128" s="38">
        <v>0</v>
      </c>
      <c r="L128" s="38">
        <v>0</v>
      </c>
      <c r="M128" s="38">
        <v>0</v>
      </c>
      <c r="N128" s="38">
        <v>0</v>
      </c>
      <c r="O128" s="38">
        <v>0</v>
      </c>
      <c r="P128" s="39">
        <f t="shared" si="10"/>
        <v>8.4917982748128829</v>
      </c>
      <c r="Q128">
        <f t="shared" si="11"/>
        <v>8.4912067669825113</v>
      </c>
      <c r="R128">
        <f t="shared" si="12"/>
        <v>4871.7415842455739</v>
      </c>
    </row>
    <row r="129" spans="1:18" ht="15.75">
      <c r="A129" s="19">
        <v>2024</v>
      </c>
      <c r="B129" s="19">
        <f t="shared" si="18"/>
        <v>7</v>
      </c>
      <c r="C129" s="20">
        <v>5472.7518849104863</v>
      </c>
      <c r="D129" s="37">
        <f t="shared" si="13"/>
        <v>127</v>
      </c>
      <c r="E129" s="38">
        <v>0</v>
      </c>
      <c r="F129" s="38">
        <v>0</v>
      </c>
      <c r="G129" s="38">
        <v>0</v>
      </c>
      <c r="H129" s="38">
        <v>0</v>
      </c>
      <c r="I129" s="38">
        <v>0</v>
      </c>
      <c r="J129" s="38">
        <v>0</v>
      </c>
      <c r="K129" s="38">
        <v>1</v>
      </c>
      <c r="L129" s="38">
        <v>0</v>
      </c>
      <c r="M129" s="38">
        <v>0</v>
      </c>
      <c r="N129" s="38">
        <v>0</v>
      </c>
      <c r="O129" s="38">
        <v>0</v>
      </c>
      <c r="P129" s="39">
        <f t="shared" si="10"/>
        <v>8.60753685573121</v>
      </c>
      <c r="Q129">
        <f t="shared" si="11"/>
        <v>8.5641412961526271</v>
      </c>
      <c r="R129">
        <f t="shared" si="12"/>
        <v>5240.338089615163</v>
      </c>
    </row>
    <row r="130" spans="1:18" ht="15.75">
      <c r="A130" s="19">
        <v>2024</v>
      </c>
      <c r="B130" s="19">
        <f t="shared" si="18"/>
        <v>8</v>
      </c>
      <c r="C130" s="20">
        <v>5559.3230102301795</v>
      </c>
      <c r="D130" s="37">
        <f t="shared" si="13"/>
        <v>128</v>
      </c>
      <c r="E130" s="38">
        <v>0</v>
      </c>
      <c r="F130" s="38">
        <v>0</v>
      </c>
      <c r="G130" s="38">
        <v>0</v>
      </c>
      <c r="H130" s="38">
        <v>0</v>
      </c>
      <c r="I130" s="38">
        <v>0</v>
      </c>
      <c r="J130" s="38">
        <v>0</v>
      </c>
      <c r="K130" s="38">
        <v>0</v>
      </c>
      <c r="L130" s="38">
        <v>1</v>
      </c>
      <c r="M130" s="38">
        <v>0</v>
      </c>
      <c r="N130" s="38">
        <v>0</v>
      </c>
      <c r="O130" s="38">
        <v>0</v>
      </c>
      <c r="P130" s="39">
        <f t="shared" si="10"/>
        <v>8.6232316190812188</v>
      </c>
      <c r="Q130">
        <f t="shared" si="11"/>
        <v>8.5662134439544886</v>
      </c>
      <c r="R130">
        <f t="shared" si="12"/>
        <v>5251.2081029161855</v>
      </c>
    </row>
    <row r="131" spans="1:18" ht="15.75">
      <c r="A131" s="19">
        <v>2024</v>
      </c>
      <c r="B131" s="19">
        <f t="shared" si="18"/>
        <v>9</v>
      </c>
      <c r="C131" s="20">
        <v>4803.7931892583119</v>
      </c>
      <c r="D131" s="37">
        <f t="shared" si="13"/>
        <v>129</v>
      </c>
      <c r="E131" s="38">
        <v>0</v>
      </c>
      <c r="F131" s="38">
        <v>0</v>
      </c>
      <c r="G131" s="38">
        <v>0</v>
      </c>
      <c r="H131" s="38">
        <v>0</v>
      </c>
      <c r="I131" s="38">
        <v>0</v>
      </c>
      <c r="J131" s="38">
        <v>0</v>
      </c>
      <c r="K131" s="38">
        <v>0</v>
      </c>
      <c r="L131" s="38">
        <v>0</v>
      </c>
      <c r="M131" s="38">
        <v>1</v>
      </c>
      <c r="N131" s="38">
        <v>0</v>
      </c>
      <c r="O131" s="38">
        <v>0</v>
      </c>
      <c r="P131" s="39">
        <f t="shared" si="10"/>
        <v>8.4771611325767715</v>
      </c>
      <c r="Q131">
        <f t="shared" si="11"/>
        <v>8.4779315975525744</v>
      </c>
      <c r="R131">
        <f t="shared" si="12"/>
        <v>4807.4957698328035</v>
      </c>
    </row>
    <row r="132" spans="1:18" ht="15.75">
      <c r="A132" s="19">
        <v>2024</v>
      </c>
      <c r="B132" s="19">
        <f t="shared" si="18"/>
        <v>10</v>
      </c>
      <c r="C132" s="20">
        <v>4363.0674603580555</v>
      </c>
      <c r="D132" s="37">
        <f t="shared" si="13"/>
        <v>130</v>
      </c>
      <c r="E132" s="38">
        <v>0</v>
      </c>
      <c r="F132" s="38">
        <v>0</v>
      </c>
      <c r="G132" s="38">
        <v>0</v>
      </c>
      <c r="H132" s="38">
        <v>0</v>
      </c>
      <c r="I132" s="38">
        <v>0</v>
      </c>
      <c r="J132" s="38">
        <v>0</v>
      </c>
      <c r="K132" s="38">
        <v>0</v>
      </c>
      <c r="L132" s="38">
        <v>0</v>
      </c>
      <c r="M132" s="38">
        <v>0</v>
      </c>
      <c r="N132" s="38">
        <v>1</v>
      </c>
      <c r="O132" s="38">
        <v>0</v>
      </c>
      <c r="P132" s="39">
        <f t="shared" ref="P132:P134" si="19">LN(C132)</f>
        <v>8.3809306349243258</v>
      </c>
      <c r="Q132">
        <f t="shared" ref="Q132:Q134" si="20">$C$1+SUMPRODUCT($D$1:$O$1,D132:O132)</f>
        <v>8.3966613944051769</v>
      </c>
      <c r="R132">
        <f t="shared" ref="R132:R134" si="21">EXP(Q132)</f>
        <v>4432.2445023587934</v>
      </c>
    </row>
    <row r="133" spans="1:18" ht="15.75">
      <c r="A133" s="19">
        <v>2024</v>
      </c>
      <c r="B133" s="19">
        <f t="shared" si="18"/>
        <v>11</v>
      </c>
      <c r="C133" s="20">
        <v>4008.9128567774942</v>
      </c>
      <c r="D133" s="37">
        <f t="shared" si="13"/>
        <v>131</v>
      </c>
      <c r="E133" s="38">
        <v>0</v>
      </c>
      <c r="F133" s="38">
        <v>0</v>
      </c>
      <c r="G133" s="38">
        <v>0</v>
      </c>
      <c r="H133" s="38">
        <v>0</v>
      </c>
      <c r="I133" s="38">
        <v>0</v>
      </c>
      <c r="J133" s="38">
        <v>0</v>
      </c>
      <c r="K133" s="38">
        <v>0</v>
      </c>
      <c r="L133" s="38">
        <v>0</v>
      </c>
      <c r="M133" s="38">
        <v>0</v>
      </c>
      <c r="N133" s="38">
        <v>0</v>
      </c>
      <c r="O133" s="38">
        <v>1</v>
      </c>
      <c r="P133" s="39">
        <f t="shared" si="19"/>
        <v>8.2962753755086496</v>
      </c>
      <c r="Q133">
        <f t="shared" si="20"/>
        <v>8.3195237029601934</v>
      </c>
      <c r="R133">
        <f t="shared" si="21"/>
        <v>4103.2051982863777</v>
      </c>
    </row>
    <row r="134" spans="1:18" ht="15.75">
      <c r="A134" s="19">
        <v>2024</v>
      </c>
      <c r="B134" s="19">
        <f t="shared" si="18"/>
        <v>12</v>
      </c>
      <c r="C134" s="20">
        <v>4347.3272557544751</v>
      </c>
      <c r="D134" s="37">
        <f t="shared" ref="D134" si="22">D133+1</f>
        <v>132</v>
      </c>
      <c r="E134" s="38">
        <v>0</v>
      </c>
      <c r="F134" s="38">
        <v>0</v>
      </c>
      <c r="G134" s="38">
        <v>0</v>
      </c>
      <c r="H134" s="38">
        <v>0</v>
      </c>
      <c r="I134" s="38">
        <v>0</v>
      </c>
      <c r="J134" s="38">
        <v>0</v>
      </c>
      <c r="K134" s="38">
        <v>0</v>
      </c>
      <c r="L134" s="38">
        <v>0</v>
      </c>
      <c r="M134" s="38">
        <v>0</v>
      </c>
      <c r="N134" s="38">
        <v>0</v>
      </c>
      <c r="O134" s="38">
        <v>0</v>
      </c>
      <c r="P134" s="39">
        <f t="shared" si="19"/>
        <v>8.3773165112824834</v>
      </c>
      <c r="Q134">
        <f t="shared" si="20"/>
        <v>8.3924056055826277</v>
      </c>
      <c r="R134">
        <f t="shared" si="21"/>
        <v>4413.4218866947094</v>
      </c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b:BindingInformation xmlns:xsi="http://www.w3.org/2001/XMLSchema-instance" xmlns:xsd="http://www.w3.org/2001/XMLSchema" xmlns:mb="urn:nato:stanag:4778:bindinginformation:1:0" xmlns:xmime="http://www.w3.org/2005/05/xmlmime">
  <mb:MetadataBindingContainer>
    <mb:MetadataBinding>
      <mb:Metadata>
        <slab:originatorConfidentialityLabel xmlns:slab="urn:nato:stanag:4774:confidentialitymetadatalabel:1:0">
          <slab:ConfidentialityInformation ReviewDateTime="2100-01-01T00:00:00.0000000">
            <slab:PolicyIdentifier>WAT_ogolna</slab:PolicyIdentifier>
            <slab:Classification>CLEAR</slab:Classification>
          </slab:ConfidentialityInformation>
          <slab:CreationDateTime>2025-07-03T12:07:00.6319549+02:00</slab:CreationDateTime>
        </slab:originatorConfidentialityLabel>
      </mb:Metadata>
      <mb:DataReference URI=""/>
    </mb:MetadataBinding>
  </mb:MetadataBindingContainer>
</mb:BindingInformation>
</file>

<file path=customXml/itemProps1.xml><?xml version="1.0" encoding="utf-8"?>
<ds:datastoreItem xmlns:ds="http://schemas.openxmlformats.org/officeDocument/2006/customXml" ds:itemID="{37CB7F18-C20D-4108-BF75-F2659B8E83E4}">
  <ds:schemaRefs>
    <ds:schemaRef ds:uri="http://www.w3.org/2001/XMLSchema"/>
    <ds:schemaRef ds:uri="urn:nato:stanag:4778:bindinginformation:1:0"/>
    <ds:schemaRef ds:uri="http://www.w3.org/2005/05/xmlmime"/>
    <ds:schemaRef ds:uri="urn:nato:stanag:4774:confidentialitymetadatalabel:1:0"/>
  </ds:schemaRefs>
</ds:datastoreItem>
</file>

<file path=docMetadata/LabelInfo.xml><?xml version="1.0" encoding="utf-8"?>
<clbl:labelList xmlns:clbl="http://schemas.microsoft.com/office/2020/mipLabelMetadata">
  <clbl:label id="{e66af1e9-d714-4a1f-8101-22a504f9622f}" enabled="0" method="" siteId="{e66af1e9-d714-4a1f-8101-22a504f9622f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TASK 1</vt:lpstr>
      <vt:lpstr>TASK 2</vt:lpstr>
      <vt:lpstr>TASK 3</vt:lpstr>
      <vt:lpstr>TASK 4</vt:lpstr>
      <vt:lpstr>TASK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Grzelak Małgorzata</dc:creator>
  <cp:lastModifiedBy>Grzelak Małgorzata</cp:lastModifiedBy>
  <dcterms:created xsi:type="dcterms:W3CDTF">2025-05-20T18:14:00Z</dcterms:created>
  <dcterms:modified xsi:type="dcterms:W3CDTF">2025-07-03T10:42:21Z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ATCATEGORY">
    <vt:lpwstr>CLEAR</vt:lpwstr>
  </property>
  <property fmtid="{D5CDD505-2E9C-101B-9397-08002B2CF9AE}" pid="3" name="WATClassifiedBy">
    <vt:lpwstr>UxC4dwLulzfINJ8nQH+xvX5LNGipWa4BRSZhPgxsCvn7MHOujXQcjHbskd3/vbV8m2jk5y1oiNgT8M0efJqMxLyGCjyOWdE7RSyDKIScC5U=</vt:lpwstr>
  </property>
  <property fmtid="{D5CDD505-2E9C-101B-9397-08002B2CF9AE}" pid="4" name="WATClassificationDate">
    <vt:lpwstr>2025-07-03T12:07:00.6319549+02:00</vt:lpwstr>
  </property>
  <property fmtid="{D5CDD505-2E9C-101B-9397-08002B2CF9AE}" pid="5" name="WATClassifiedBySID">
    <vt:lpwstr>UxC4dwLulzfINJ8nQH+xvX5LNGipWa4BRSZhPgxsCvkvaos5n5sxU4wDdajQLvzFQKWArNM9cAqwSvUDDE/vJUh3IByV4sgTaGOuDR6O4irCYIl3e5iyG1LabN8yUi8I</vt:lpwstr>
  </property>
  <property fmtid="{D5CDD505-2E9C-101B-9397-08002B2CF9AE}" pid="6" name="WATGRNItemId">
    <vt:lpwstr>GRN-195c3f39-040a-4b95-abfc-afcb0a0cfa31</vt:lpwstr>
  </property>
  <property fmtid="{D5CDD505-2E9C-101B-9397-08002B2CF9AE}" pid="7" name="WATHash">
    <vt:lpwstr>xx+u3cNqMq3iBwEvUvScoYT8g0Uw9gQN4aY3TbMHDHs=</vt:lpwstr>
  </property>
  <property fmtid="{D5CDD505-2E9C-101B-9397-08002B2CF9AE}" pid="8" name="WATVisualMarkingsSettings">
    <vt:lpwstr>HeaderAlignment=0;FooterAlignment=1</vt:lpwstr>
  </property>
  <property fmtid="{D5CDD505-2E9C-101B-9397-08002B2CF9AE}" pid="9" name="WATRefresh">
    <vt:lpwstr>False</vt:lpwstr>
  </property>
</Properties>
</file>